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fleming\Documents\FALL2019\BUS 302 - Managerial Finance\"/>
    </mc:Choice>
  </mc:AlternateContent>
  <bookViews>
    <workbookView xWindow="0" yWindow="0" windowWidth="24000" windowHeight="9735"/>
  </bookViews>
  <sheets>
    <sheet name="Sheet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F47" i="1"/>
  <c r="E47" i="1"/>
  <c r="F31" i="1"/>
  <c r="F33" i="1" s="1"/>
  <c r="F29" i="1"/>
  <c r="H28" i="1"/>
  <c r="H29" i="1" s="1"/>
  <c r="H31" i="1" s="1"/>
  <c r="H33" i="1" s="1"/>
  <c r="G28" i="1"/>
  <c r="G29" i="1" s="1"/>
  <c r="G31" i="1" s="1"/>
  <c r="G33" i="1" s="1"/>
  <c r="F28" i="1"/>
  <c r="G23" i="1"/>
  <c r="F23" i="1"/>
  <c r="G21" i="1"/>
  <c r="F21" i="1"/>
  <c r="H20" i="1"/>
  <c r="G20" i="1"/>
  <c r="F20" i="1"/>
  <c r="H16" i="1"/>
  <c r="H21" i="1" s="1"/>
  <c r="G16" i="1"/>
  <c r="F16" i="1"/>
  <c r="H10" i="1"/>
  <c r="G10" i="1"/>
  <c r="H9" i="1"/>
  <c r="G9" i="1"/>
  <c r="F9" i="1"/>
  <c r="H6" i="1"/>
  <c r="G6" i="1"/>
  <c r="F6" i="1"/>
  <c r="F10" i="1" s="1"/>
  <c r="H1" i="1"/>
  <c r="H23" i="1" s="1"/>
  <c r="G34" i="1" l="1"/>
  <c r="H34" i="1"/>
  <c r="F34" i="1"/>
  <c r="F35" i="1" s="1"/>
  <c r="H35" i="1" l="1"/>
  <c r="G35" i="1"/>
</calcChain>
</file>

<file path=xl/comments1.xml><?xml version="1.0" encoding="utf-8"?>
<comments xmlns="http://schemas.openxmlformats.org/spreadsheetml/2006/main">
  <authors>
    <author>Christopher Buzzard</author>
  </authors>
  <commentList>
    <comment ref="F1" authorId="0" shapeId="0">
      <text>
        <r>
          <rPr>
            <b/>
            <sz val="8"/>
            <color indexed="81"/>
            <rFont val="Tahoma"/>
          </rPr>
          <t>The "E" reflects the fact that these are estimated figures.</t>
        </r>
      </text>
    </comment>
    <comment ref="F23" authorId="0" shapeId="0">
      <text>
        <r>
          <rPr>
            <b/>
            <sz val="8"/>
            <color indexed="81"/>
            <rFont val="Tahoma"/>
          </rPr>
          <t>The "E" reflects the fact that these are estimated figures.</t>
        </r>
      </text>
    </comment>
    <comment ref="E47" authorId="0" shapeId="0">
      <text>
        <r>
          <rPr>
            <b/>
            <sz val="8"/>
            <color indexed="81"/>
            <rFont val="Tahoma"/>
            <family val="2"/>
          </rPr>
          <t>The "E" reflects the fact that these are estimated figures.</t>
        </r>
      </text>
    </comment>
  </commentList>
</comments>
</file>

<file path=xl/sharedStrings.xml><?xml version="1.0" encoding="utf-8"?>
<sst xmlns="http://schemas.openxmlformats.org/spreadsheetml/2006/main" count="62" uniqueCount="61">
  <si>
    <t>2016E</t>
  </si>
  <si>
    <t>Assets</t>
  </si>
  <si>
    <t>Cash</t>
  </si>
  <si>
    <t>Accounts receivable</t>
  </si>
  <si>
    <t>Inventories</t>
  </si>
  <si>
    <t>Total current assets</t>
  </si>
  <si>
    <t>Gross fixed assets</t>
  </si>
  <si>
    <t>Less: accumulated depreciation</t>
  </si>
  <si>
    <t>Net fixed assets</t>
  </si>
  <si>
    <t>Total assets</t>
  </si>
  <si>
    <t>Liabilities and equity</t>
  </si>
  <si>
    <t>Accounts payable</t>
  </si>
  <si>
    <t>Accruals</t>
  </si>
  <si>
    <t>Notes payable</t>
  </si>
  <si>
    <t>Total current liabilities</t>
  </si>
  <si>
    <t>Long-term bonds</t>
  </si>
  <si>
    <t>Common stock (100,000 shares)</t>
  </si>
  <si>
    <t>Retained earnings</t>
  </si>
  <si>
    <t>Total common equity</t>
  </si>
  <si>
    <t>Total liabilities and equity</t>
  </si>
  <si>
    <t>Sales</t>
  </si>
  <si>
    <t>Cost of goods sold</t>
  </si>
  <si>
    <t>Other expenses</t>
  </si>
  <si>
    <t>Total operating exp. excl. depreciation and amortization</t>
  </si>
  <si>
    <t>EBITDA</t>
  </si>
  <si>
    <t>Depreciation and amortization</t>
  </si>
  <si>
    <t>Earnings before interest and taxes (EBIT)</t>
  </si>
  <si>
    <t>Interest expense</t>
  </si>
  <si>
    <t>Earnings before taxes (EBT)</t>
  </si>
  <si>
    <t>Taxes (40%)</t>
  </si>
  <si>
    <t>Net Income</t>
  </si>
  <si>
    <t>Earnings per share (EPS)</t>
  </si>
  <si>
    <t>Dividends per share (DPS)</t>
  </si>
  <si>
    <t>Book value per share (BVPS)</t>
  </si>
  <si>
    <t>Stock price</t>
  </si>
  <si>
    <t>Shares outstanding</t>
  </si>
  <si>
    <t>Tax rate</t>
  </si>
  <si>
    <t>Lease payments</t>
  </si>
  <si>
    <t>Sinking fund payments</t>
  </si>
  <si>
    <t xml:space="preserve"> Income Statements</t>
  </si>
  <si>
    <t>Balance Sheets</t>
  </si>
  <si>
    <t>Industry</t>
  </si>
  <si>
    <t>Average</t>
  </si>
  <si>
    <t xml:space="preserve">Current </t>
  </si>
  <si>
    <t>Quick</t>
  </si>
  <si>
    <t xml:space="preserve">Inventory turnover </t>
  </si>
  <si>
    <t>Days sales outstanding (DSO)</t>
  </si>
  <si>
    <t xml:space="preserve">Fixed assets turnover </t>
  </si>
  <si>
    <t>Total assets turnover</t>
  </si>
  <si>
    <t>Debt-to-capital ratio</t>
  </si>
  <si>
    <t xml:space="preserve">Times interest earned (TIE) </t>
  </si>
  <si>
    <t>Operating margin</t>
  </si>
  <si>
    <t>Profit margin</t>
  </si>
  <si>
    <t>Basic earning power (BEP)</t>
  </si>
  <si>
    <t>Return on assets (ROA)</t>
  </si>
  <si>
    <t>Return on equity (ROE)</t>
  </si>
  <si>
    <t>Return on invested capital (ROIC)</t>
  </si>
  <si>
    <t>Price/earnings (P/E)</t>
  </si>
  <si>
    <t>Market/book (M/B)</t>
  </si>
  <si>
    <t>n.a.</t>
  </si>
  <si>
    <t>Ratio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</si>
</sst>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#,##0.0"/>
    <numFmt numFmtId="165" formatCode="_(&quot;$&quot;* #,##0.000_);_(&quot;$&quot;* \(#,##0.000\);_(&quot;$&quot;* &quot;-&quot;???_);_(@_)"/>
    <numFmt numFmtId="166" formatCode="0.0"/>
    <numFmt numFmtId="167" formatCode="0.0_);\(0.0\)"/>
    <numFmt numFmtId="168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17"/>
      <name val="Arial"/>
      <family val="2"/>
    </font>
    <font>
      <b/>
      <i/>
      <sz val="10"/>
      <color indexed="17"/>
      <name val="Arial"/>
      <family val="2"/>
    </font>
    <font>
      <b/>
      <sz val="10"/>
      <name val="Arial"/>
      <family val="2"/>
    </font>
    <font>
      <b/>
      <sz val="8"/>
      <color indexed="81"/>
      <name val="Tahoma"/>
    </font>
    <font>
      <b/>
      <u/>
      <sz val="10"/>
      <color indexed="17"/>
      <name val="Arial"/>
      <family val="2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medium">
        <color indexed="17"/>
      </left>
      <right/>
      <top/>
      <bottom/>
      <diagonal/>
    </border>
    <border>
      <left/>
      <right style="medium">
        <color indexed="17"/>
      </right>
      <top/>
      <bottom/>
      <diagonal/>
    </border>
    <border>
      <left/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/>
      <right/>
      <top/>
      <bottom style="thin">
        <color indexed="17"/>
      </bottom>
      <diagonal/>
    </border>
    <border>
      <left/>
      <right style="medium">
        <color indexed="17"/>
      </right>
      <top/>
      <bottom style="thin">
        <color indexed="17"/>
      </bottom>
      <diagonal/>
    </border>
    <border>
      <left/>
      <right/>
      <top style="thin">
        <color indexed="17"/>
      </top>
      <bottom/>
      <diagonal/>
    </border>
    <border>
      <left/>
      <right style="medium">
        <color indexed="17"/>
      </right>
      <top style="thin">
        <color indexed="17"/>
      </top>
      <bottom/>
      <diagonal/>
    </border>
    <border>
      <left/>
      <right/>
      <top style="thin">
        <color indexed="17"/>
      </top>
      <bottom style="double">
        <color indexed="17"/>
      </bottom>
      <diagonal/>
    </border>
    <border>
      <left/>
      <right style="medium">
        <color indexed="17"/>
      </right>
      <top style="thin">
        <color indexed="17"/>
      </top>
      <bottom style="double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17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17"/>
      </bottom>
      <diagonal/>
    </border>
    <border>
      <left/>
      <right style="medium">
        <color indexed="17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2" borderId="1" xfId="0" applyNumberFormat="1" applyFont="1" applyFill="1" applyBorder="1"/>
    <xf numFmtId="0" fontId="2" fillId="2" borderId="0" xfId="0" applyNumberFormat="1" applyFont="1" applyFill="1" applyBorder="1"/>
    <xf numFmtId="0" fontId="2" fillId="2" borderId="0" xfId="0" applyNumberFormat="1" applyFont="1" applyFill="1" applyBorder="1" applyAlignment="1">
      <alignment horizontal="right"/>
    </xf>
    <xf numFmtId="0" fontId="2" fillId="2" borderId="2" xfId="0" applyNumberFormat="1" applyFont="1" applyFill="1" applyBorder="1"/>
    <xf numFmtId="0" fontId="3" fillId="2" borderId="1" xfId="0" applyFont="1" applyFill="1" applyBorder="1"/>
    <xf numFmtId="0" fontId="2" fillId="2" borderId="0" xfId="0" applyFont="1" applyFill="1" applyBorder="1"/>
    <xf numFmtId="0" fontId="2" fillId="2" borderId="3" xfId="0" applyNumberFormat="1" applyFont="1" applyFill="1" applyBorder="1"/>
    <xf numFmtId="164" fontId="2" fillId="2" borderId="3" xfId="0" applyNumberFormat="1" applyFont="1" applyFill="1" applyBorder="1"/>
    <xf numFmtId="164" fontId="2" fillId="2" borderId="4" xfId="0" applyNumberFormat="1" applyFont="1" applyFill="1" applyBorder="1"/>
    <xf numFmtId="0" fontId="2" fillId="2" borderId="1" xfId="0" applyFont="1" applyFill="1" applyBorder="1"/>
    <xf numFmtId="42" fontId="2" fillId="2" borderId="0" xfId="0" applyNumberFormat="1" applyFont="1" applyFill="1" applyBorder="1"/>
    <xf numFmtId="42" fontId="2" fillId="2" borderId="2" xfId="0" applyNumberFormat="1" applyFont="1" applyFill="1" applyBorder="1"/>
    <xf numFmtId="41" fontId="2" fillId="2" borderId="0" xfId="0" applyNumberFormat="1" applyFont="1" applyFill="1" applyBorder="1"/>
    <xf numFmtId="41" fontId="2" fillId="2" borderId="2" xfId="0" applyNumberFormat="1" applyFont="1" applyFill="1" applyBorder="1"/>
    <xf numFmtId="41" fontId="2" fillId="2" borderId="5" xfId="0" applyNumberFormat="1" applyFont="1" applyFill="1" applyBorder="1"/>
    <xf numFmtId="41" fontId="2" fillId="2" borderId="6" xfId="0" applyNumberFormat="1" applyFont="1" applyFill="1" applyBorder="1"/>
    <xf numFmtId="42" fontId="2" fillId="2" borderId="7" xfId="0" applyNumberFormat="1" applyFont="1" applyFill="1" applyBorder="1"/>
    <xf numFmtId="42" fontId="2" fillId="2" borderId="8" xfId="0" applyNumberFormat="1" applyFont="1" applyFill="1" applyBorder="1"/>
    <xf numFmtId="42" fontId="2" fillId="2" borderId="9" xfId="0" applyNumberFormat="1" applyFont="1" applyFill="1" applyBorder="1"/>
    <xf numFmtId="42" fontId="2" fillId="2" borderId="10" xfId="0" applyNumberFormat="1" applyFont="1" applyFill="1" applyBorder="1"/>
    <xf numFmtId="0" fontId="4" fillId="2" borderId="0" xfId="0" applyFont="1" applyFill="1" applyBorder="1"/>
    <xf numFmtId="0" fontId="4" fillId="2" borderId="2" xfId="0" applyFont="1" applyFill="1" applyBorder="1"/>
    <xf numFmtId="42" fontId="2" fillId="2" borderId="11" xfId="0" applyNumberFormat="1" applyFont="1" applyFill="1" applyBorder="1"/>
    <xf numFmtId="42" fontId="2" fillId="2" borderId="12" xfId="0" applyNumberFormat="1" applyFont="1" applyFill="1" applyBorder="1"/>
    <xf numFmtId="0" fontId="2" fillId="2" borderId="2" xfId="0" applyFont="1" applyFill="1" applyBorder="1"/>
    <xf numFmtId="1" fontId="2" fillId="2" borderId="3" xfId="0" applyNumberFormat="1" applyFont="1" applyFill="1" applyBorder="1"/>
    <xf numFmtId="1" fontId="2" fillId="2" borderId="4" xfId="0" applyNumberFormat="1" applyFont="1" applyFill="1" applyBorder="1"/>
    <xf numFmtId="41" fontId="2" fillId="2" borderId="13" xfId="0" applyNumberFormat="1" applyFont="1" applyFill="1" applyBorder="1"/>
    <xf numFmtId="41" fontId="2" fillId="2" borderId="14" xfId="0" applyNumberFormat="1" applyFont="1" applyFill="1" applyBorder="1"/>
    <xf numFmtId="42" fontId="2" fillId="2" borderId="15" xfId="0" applyNumberFormat="1" applyFont="1" applyFill="1" applyBorder="1"/>
    <xf numFmtId="42" fontId="2" fillId="2" borderId="14" xfId="0" applyNumberFormat="1" applyFont="1" applyFill="1" applyBorder="1"/>
    <xf numFmtId="9" fontId="2" fillId="2" borderId="0" xfId="1" applyFont="1" applyFill="1" applyBorder="1"/>
    <xf numFmtId="0" fontId="4" fillId="2" borderId="0" xfId="0" applyNumberFormat="1" applyFont="1" applyFill="1" applyBorder="1"/>
    <xf numFmtId="0" fontId="4" fillId="2" borderId="2" xfId="0" applyNumberFormat="1" applyFont="1" applyFill="1" applyBorder="1"/>
    <xf numFmtId="165" fontId="2" fillId="2" borderId="0" xfId="0" applyNumberFormat="1" applyFont="1" applyFill="1" applyBorder="1"/>
    <xf numFmtId="165" fontId="2" fillId="2" borderId="2" xfId="0" applyNumberFormat="1" applyFont="1" applyFill="1" applyBorder="1"/>
    <xf numFmtId="6" fontId="2" fillId="2" borderId="0" xfId="0" applyNumberFormat="1" applyFont="1" applyFill="1" applyBorder="1"/>
    <xf numFmtId="44" fontId="2" fillId="2" borderId="0" xfId="0" applyNumberFormat="1" applyFont="1" applyFill="1" applyBorder="1"/>
    <xf numFmtId="44" fontId="2" fillId="2" borderId="2" xfId="0" applyNumberFormat="1" applyFont="1" applyFill="1" applyBorder="1"/>
    <xf numFmtId="38" fontId="2" fillId="2" borderId="0" xfId="0" applyNumberFormat="1" applyFont="1" applyFill="1" applyBorder="1"/>
    <xf numFmtId="3" fontId="2" fillId="2" borderId="0" xfId="0" applyNumberFormat="1" applyFont="1" applyFill="1" applyBorder="1"/>
    <xf numFmtId="3" fontId="2" fillId="2" borderId="2" xfId="0" applyNumberFormat="1" applyFont="1" applyFill="1" applyBorder="1"/>
    <xf numFmtId="10" fontId="2" fillId="2" borderId="0" xfId="0" applyNumberFormat="1" applyFont="1" applyFill="1" applyBorder="1"/>
    <xf numFmtId="10" fontId="2" fillId="2" borderId="2" xfId="0" applyNumberFormat="1" applyFont="1" applyFill="1" applyBorder="1"/>
    <xf numFmtId="37" fontId="2" fillId="2" borderId="0" xfId="0" applyNumberFormat="1" applyFont="1" applyFill="1" applyBorder="1"/>
    <xf numFmtId="37" fontId="2" fillId="2" borderId="2" xfId="0" applyNumberFormat="1" applyFont="1" applyFill="1" applyBorder="1"/>
    <xf numFmtId="0" fontId="6" fillId="2" borderId="1" xfId="0" applyNumberFormat="1" applyFont="1" applyFill="1" applyBorder="1"/>
    <xf numFmtId="0" fontId="6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16" xfId="0" applyNumberFormat="1" applyFont="1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/>
    </xf>
    <xf numFmtId="166" fontId="2" fillId="2" borderId="0" xfId="0" applyNumberFormat="1" applyFont="1" applyFill="1" applyBorder="1" applyAlignment="1">
      <alignment horizontal="center"/>
    </xf>
    <xf numFmtId="166" fontId="2" fillId="2" borderId="2" xfId="0" applyNumberFormat="1" applyFont="1" applyFill="1" applyBorder="1" applyAlignment="1">
      <alignment horizontal="center"/>
    </xf>
    <xf numFmtId="167" fontId="2" fillId="2" borderId="0" xfId="0" applyNumberFormat="1" applyFont="1" applyFill="1" applyBorder="1" applyAlignment="1">
      <alignment horizontal="center"/>
    </xf>
    <xf numFmtId="168" fontId="2" fillId="2" borderId="0" xfId="0" applyNumberFormat="1" applyFont="1" applyFill="1" applyBorder="1" applyAlignment="1">
      <alignment horizontal="center"/>
    </xf>
    <xf numFmtId="168" fontId="2" fillId="2" borderId="2" xfId="0" applyNumberFormat="1" applyFont="1" applyFill="1" applyBorder="1" applyAlignment="1">
      <alignment horizontal="center"/>
    </xf>
    <xf numFmtId="8" fontId="2" fillId="2" borderId="0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4"/>
  <sheetViews>
    <sheetView tabSelected="1" workbookViewId="0">
      <selection activeCell="J51" sqref="J51"/>
    </sheetView>
  </sheetViews>
  <sheetFormatPr defaultRowHeight="15" x14ac:dyDescent="0.25"/>
  <cols>
    <col min="6" max="8" width="11.28515625" bestFit="1" customWidth="1"/>
  </cols>
  <sheetData>
    <row r="1" spans="1:8" ht="15.75" thickBot="1" x14ac:dyDescent="0.3">
      <c r="A1" s="47" t="s">
        <v>40</v>
      </c>
      <c r="B1" s="2"/>
      <c r="C1" s="2"/>
      <c r="D1" s="2"/>
      <c r="E1" s="2"/>
      <c r="F1" s="3" t="s">
        <v>0</v>
      </c>
      <c r="G1" s="2">
        <v>2015</v>
      </c>
      <c r="H1" s="4">
        <f>G1-1</f>
        <v>2014</v>
      </c>
    </row>
    <row r="2" spans="1:8" x14ac:dyDescent="0.25">
      <c r="A2" s="5" t="s">
        <v>1</v>
      </c>
      <c r="B2" s="2"/>
      <c r="C2" s="6"/>
      <c r="D2" s="6"/>
      <c r="E2" s="6"/>
      <c r="F2" s="7"/>
      <c r="G2" s="8"/>
      <c r="H2" s="9"/>
    </row>
    <row r="3" spans="1:8" x14ac:dyDescent="0.25">
      <c r="A3" s="10" t="s">
        <v>2</v>
      </c>
      <c r="B3" s="2"/>
      <c r="C3" s="6"/>
      <c r="D3" s="6"/>
      <c r="E3" s="6"/>
      <c r="F3" s="11">
        <v>85632</v>
      </c>
      <c r="G3" s="11">
        <v>7282</v>
      </c>
      <c r="H3" s="12">
        <v>57600</v>
      </c>
    </row>
    <row r="4" spans="1:8" x14ac:dyDescent="0.25">
      <c r="A4" s="10" t="s">
        <v>3</v>
      </c>
      <c r="B4" s="2"/>
      <c r="C4" s="6"/>
      <c r="D4" s="6"/>
      <c r="E4" s="6"/>
      <c r="F4" s="13">
        <v>878000</v>
      </c>
      <c r="G4" s="13">
        <v>632160</v>
      </c>
      <c r="H4" s="14">
        <v>351200</v>
      </c>
    </row>
    <row r="5" spans="1:8" x14ac:dyDescent="0.25">
      <c r="A5" s="10" t="s">
        <v>4</v>
      </c>
      <c r="B5" s="2"/>
      <c r="C5" s="6"/>
      <c r="D5" s="6"/>
      <c r="E5" s="6"/>
      <c r="F5" s="15">
        <v>1716480</v>
      </c>
      <c r="G5" s="15">
        <v>1287360</v>
      </c>
      <c r="H5" s="16">
        <v>715200</v>
      </c>
    </row>
    <row r="6" spans="1:8" x14ac:dyDescent="0.25">
      <c r="A6" s="10" t="s">
        <v>5</v>
      </c>
      <c r="B6" s="2"/>
      <c r="C6" s="6"/>
      <c r="D6" s="6"/>
      <c r="E6" s="6"/>
      <c r="F6" s="17">
        <f>SUM(F3:F5)</f>
        <v>2680112</v>
      </c>
      <c r="G6" s="17">
        <f>SUM(G3:G5)</f>
        <v>1926802</v>
      </c>
      <c r="H6" s="18">
        <f>SUM(H3:H5)</f>
        <v>1124000</v>
      </c>
    </row>
    <row r="7" spans="1:8" x14ac:dyDescent="0.25">
      <c r="A7" s="10" t="s">
        <v>6</v>
      </c>
      <c r="B7" s="2"/>
      <c r="C7" s="6"/>
      <c r="D7" s="6"/>
      <c r="E7" s="6"/>
      <c r="F7" s="13">
        <v>1197160</v>
      </c>
      <c r="G7" s="13">
        <v>1202950</v>
      </c>
      <c r="H7" s="14">
        <v>491000</v>
      </c>
    </row>
    <row r="8" spans="1:8" x14ac:dyDescent="0.25">
      <c r="A8" s="10" t="s">
        <v>7</v>
      </c>
      <c r="B8" s="2"/>
      <c r="C8" s="6"/>
      <c r="D8" s="6"/>
      <c r="E8" s="6"/>
      <c r="F8" s="15">
        <v>380120</v>
      </c>
      <c r="G8" s="15">
        <v>263160</v>
      </c>
      <c r="H8" s="16">
        <v>146200</v>
      </c>
    </row>
    <row r="9" spans="1:8" x14ac:dyDescent="0.25">
      <c r="A9" s="10" t="s">
        <v>8</v>
      </c>
      <c r="B9" s="2"/>
      <c r="C9" s="6"/>
      <c r="D9" s="6"/>
      <c r="E9" s="6"/>
      <c r="F9" s="11">
        <f>F7-F8</f>
        <v>817040</v>
      </c>
      <c r="G9" s="11">
        <f>G7-G8</f>
        <v>939790</v>
      </c>
      <c r="H9" s="12">
        <f>H7-H8</f>
        <v>344800</v>
      </c>
    </row>
    <row r="10" spans="1:8" ht="15.75" thickBot="1" x14ac:dyDescent="0.3">
      <c r="A10" s="10" t="s">
        <v>9</v>
      </c>
      <c r="B10" s="2"/>
      <c r="C10" s="6"/>
      <c r="D10" s="6"/>
      <c r="E10" s="6"/>
      <c r="F10" s="19">
        <f>SUM(F6,F9)</f>
        <v>3497152</v>
      </c>
      <c r="G10" s="19">
        <f>SUM(G6,G9)</f>
        <v>2866592</v>
      </c>
      <c r="H10" s="20">
        <f>SUM(H6,H9)</f>
        <v>1468800</v>
      </c>
    </row>
    <row r="11" spans="1:8" ht="15.75" thickTop="1" x14ac:dyDescent="0.25">
      <c r="A11" s="10"/>
      <c r="B11" s="2"/>
      <c r="C11" s="6"/>
      <c r="D11" s="6"/>
      <c r="E11" s="6"/>
      <c r="F11" s="21"/>
      <c r="G11" s="21"/>
      <c r="H11" s="22"/>
    </row>
    <row r="12" spans="1:8" x14ac:dyDescent="0.25">
      <c r="A12" s="5" t="s">
        <v>10</v>
      </c>
      <c r="B12" s="2"/>
      <c r="C12" s="6"/>
      <c r="D12" s="6"/>
      <c r="E12" s="6"/>
      <c r="F12" s="21"/>
      <c r="G12" s="21"/>
      <c r="H12" s="22"/>
    </row>
    <row r="13" spans="1:8" x14ac:dyDescent="0.25">
      <c r="A13" s="10" t="s">
        <v>11</v>
      </c>
      <c r="B13" s="2"/>
      <c r="C13" s="6"/>
      <c r="D13" s="6"/>
      <c r="E13" s="6"/>
      <c r="F13" s="11">
        <v>436800</v>
      </c>
      <c r="G13" s="11">
        <v>524160</v>
      </c>
      <c r="H13" s="12">
        <v>145600</v>
      </c>
    </row>
    <row r="14" spans="1:8" x14ac:dyDescent="0.25">
      <c r="A14" s="10" t="s">
        <v>12</v>
      </c>
      <c r="B14" s="2"/>
      <c r="C14" s="6"/>
      <c r="D14" s="6"/>
      <c r="E14" s="6"/>
      <c r="F14" s="13">
        <v>408000</v>
      </c>
      <c r="G14" s="13">
        <v>489600</v>
      </c>
      <c r="H14" s="14">
        <v>136000</v>
      </c>
    </row>
    <row r="15" spans="1:8" x14ac:dyDescent="0.25">
      <c r="A15" s="10" t="s">
        <v>13</v>
      </c>
      <c r="B15" s="2"/>
      <c r="C15" s="6"/>
      <c r="D15" s="6"/>
      <c r="E15" s="6"/>
      <c r="F15" s="13">
        <v>300000</v>
      </c>
      <c r="G15" s="13">
        <v>636808</v>
      </c>
      <c r="H15" s="14">
        <v>200000</v>
      </c>
    </row>
    <row r="16" spans="1:8" x14ac:dyDescent="0.25">
      <c r="A16" s="10" t="s">
        <v>14</v>
      </c>
      <c r="B16" s="2"/>
      <c r="C16" s="6"/>
      <c r="D16" s="6"/>
      <c r="E16" s="6"/>
      <c r="F16" s="17">
        <f>SUM(F13:F15)</f>
        <v>1144800</v>
      </c>
      <c r="G16" s="17">
        <f>SUM(G13:G15)</f>
        <v>1650568</v>
      </c>
      <c r="H16" s="18">
        <f>SUM(H13:H15)</f>
        <v>481600</v>
      </c>
    </row>
    <row r="17" spans="1:8" x14ac:dyDescent="0.25">
      <c r="A17" s="10" t="s">
        <v>15</v>
      </c>
      <c r="B17" s="2"/>
      <c r="C17" s="6"/>
      <c r="D17" s="6"/>
      <c r="E17" s="6"/>
      <c r="F17" s="13">
        <v>400000</v>
      </c>
      <c r="G17" s="13">
        <v>723432</v>
      </c>
      <c r="H17" s="14">
        <v>323432</v>
      </c>
    </row>
    <row r="18" spans="1:8" x14ac:dyDescent="0.25">
      <c r="A18" s="10" t="s">
        <v>16</v>
      </c>
      <c r="B18" s="2"/>
      <c r="C18" s="6"/>
      <c r="D18" s="6"/>
      <c r="E18" s="6"/>
      <c r="F18" s="13">
        <v>1721176</v>
      </c>
      <c r="G18" s="13">
        <v>460000</v>
      </c>
      <c r="H18" s="14">
        <v>460000</v>
      </c>
    </row>
    <row r="19" spans="1:8" x14ac:dyDescent="0.25">
      <c r="A19" s="10" t="s">
        <v>17</v>
      </c>
      <c r="B19" s="2"/>
      <c r="C19" s="6"/>
      <c r="D19" s="6"/>
      <c r="E19" s="6"/>
      <c r="F19" s="13">
        <v>231176</v>
      </c>
      <c r="G19" s="13">
        <v>32592</v>
      </c>
      <c r="H19" s="14">
        <v>203768</v>
      </c>
    </row>
    <row r="20" spans="1:8" x14ac:dyDescent="0.25">
      <c r="A20" s="10" t="s">
        <v>18</v>
      </c>
      <c r="B20" s="2"/>
      <c r="C20" s="6"/>
      <c r="D20" s="6"/>
      <c r="E20" s="6"/>
      <c r="F20" s="23">
        <f>SUM(F18:F19)</f>
        <v>1952352</v>
      </c>
      <c r="G20" s="23">
        <f>SUM(G18:G19)</f>
        <v>492592</v>
      </c>
      <c r="H20" s="18">
        <f>SUM(H18:H19)</f>
        <v>663768</v>
      </c>
    </row>
    <row r="21" spans="1:8" ht="15.75" thickBot="1" x14ac:dyDescent="0.3">
      <c r="A21" s="10" t="s">
        <v>19</v>
      </c>
      <c r="B21" s="2"/>
      <c r="C21" s="6"/>
      <c r="D21" s="6"/>
      <c r="E21" s="6"/>
      <c r="F21" s="19">
        <f>F16+F17+F20</f>
        <v>3497152</v>
      </c>
      <c r="G21" s="19">
        <f t="shared" ref="G21:H21" si="0">G16+G17+G20</f>
        <v>2866592</v>
      </c>
      <c r="H21" s="24">
        <f t="shared" si="0"/>
        <v>1468800</v>
      </c>
    </row>
    <row r="22" spans="1:8" ht="15.75" thickTop="1" x14ac:dyDescent="0.25">
      <c r="A22" s="10"/>
      <c r="B22" s="6"/>
      <c r="C22" s="6"/>
      <c r="D22" s="6"/>
      <c r="E22" s="6"/>
      <c r="F22" s="6"/>
      <c r="G22" s="6"/>
      <c r="H22" s="25"/>
    </row>
    <row r="23" spans="1:8" ht="15.75" thickBot="1" x14ac:dyDescent="0.3">
      <c r="A23" s="48" t="s">
        <v>39</v>
      </c>
      <c r="B23" s="2"/>
      <c r="C23" s="6"/>
      <c r="D23" s="6"/>
      <c r="E23" s="6"/>
      <c r="F23" s="3" t="str">
        <f>F1</f>
        <v>2016E</v>
      </c>
      <c r="G23" s="2">
        <f>G1</f>
        <v>2015</v>
      </c>
      <c r="H23" s="4">
        <f>H1</f>
        <v>2014</v>
      </c>
    </row>
    <row r="24" spans="1:8" x14ac:dyDescent="0.25">
      <c r="A24" s="10"/>
      <c r="B24" s="2"/>
      <c r="C24" s="6"/>
      <c r="D24" s="6"/>
      <c r="E24" s="6"/>
      <c r="F24" s="7"/>
      <c r="G24" s="26"/>
      <c r="H24" s="27"/>
    </row>
    <row r="25" spans="1:8" x14ac:dyDescent="0.25">
      <c r="A25" s="10" t="s">
        <v>20</v>
      </c>
      <c r="B25" s="2"/>
      <c r="C25" s="6"/>
      <c r="D25" s="6"/>
      <c r="E25" s="6"/>
      <c r="F25" s="11">
        <v>7035600</v>
      </c>
      <c r="G25" s="11">
        <v>6034000</v>
      </c>
      <c r="H25" s="12">
        <v>3432000</v>
      </c>
    </row>
    <row r="26" spans="1:8" x14ac:dyDescent="0.25">
      <c r="A26" s="10" t="s">
        <v>21</v>
      </c>
      <c r="B26" s="2"/>
      <c r="C26" s="6"/>
      <c r="D26" s="6"/>
      <c r="E26" s="6"/>
      <c r="F26" s="13">
        <v>5875992</v>
      </c>
      <c r="G26" s="13">
        <v>5528000</v>
      </c>
      <c r="H26" s="14">
        <v>2864000</v>
      </c>
    </row>
    <row r="27" spans="1:8" x14ac:dyDescent="0.25">
      <c r="A27" s="10" t="s">
        <v>22</v>
      </c>
      <c r="B27" s="2"/>
      <c r="C27" s="6"/>
      <c r="D27" s="6"/>
      <c r="E27" s="6"/>
      <c r="F27" s="28">
        <v>550000</v>
      </c>
      <c r="G27" s="28">
        <v>519988</v>
      </c>
      <c r="H27" s="29">
        <v>358672</v>
      </c>
    </row>
    <row r="28" spans="1:8" x14ac:dyDescent="0.25">
      <c r="A28" s="10" t="s">
        <v>23</v>
      </c>
      <c r="B28" s="2"/>
      <c r="C28" s="6"/>
      <c r="D28" s="6"/>
      <c r="E28" s="6"/>
      <c r="F28" s="30">
        <f>SUM(F26,F27)</f>
        <v>6425992</v>
      </c>
      <c r="G28" s="30">
        <f>SUM(G26,G27)</f>
        <v>6047988</v>
      </c>
      <c r="H28" s="31">
        <f>SUM(H26,H27)</f>
        <v>3222672</v>
      </c>
    </row>
    <row r="29" spans="1:8" x14ac:dyDescent="0.25">
      <c r="A29" s="10" t="s">
        <v>24</v>
      </c>
      <c r="B29" s="2"/>
      <c r="C29" s="6"/>
      <c r="D29" s="6"/>
      <c r="E29" s="6"/>
      <c r="F29" s="11">
        <f>F25-F28</f>
        <v>609608</v>
      </c>
      <c r="G29" s="11">
        <f>G25-G28</f>
        <v>-13988</v>
      </c>
      <c r="H29" s="12">
        <f>H25-H28</f>
        <v>209328</v>
      </c>
    </row>
    <row r="30" spans="1:8" x14ac:dyDescent="0.25">
      <c r="A30" s="10" t="s">
        <v>25</v>
      </c>
      <c r="B30" s="2"/>
      <c r="C30" s="6"/>
      <c r="D30" s="6"/>
      <c r="E30" s="6"/>
      <c r="F30" s="13">
        <v>116960</v>
      </c>
      <c r="G30" s="13">
        <v>116960</v>
      </c>
      <c r="H30" s="29">
        <v>18900</v>
      </c>
    </row>
    <row r="31" spans="1:8" x14ac:dyDescent="0.25">
      <c r="A31" s="10" t="s">
        <v>26</v>
      </c>
      <c r="B31" s="2"/>
      <c r="C31" s="6"/>
      <c r="D31" s="6"/>
      <c r="E31" s="6"/>
      <c r="F31" s="17">
        <f>F29-F30</f>
        <v>492648</v>
      </c>
      <c r="G31" s="17">
        <f>G29-G30</f>
        <v>-130948</v>
      </c>
      <c r="H31" s="12">
        <f>H29-H30</f>
        <v>190428</v>
      </c>
    </row>
    <row r="32" spans="1:8" x14ac:dyDescent="0.25">
      <c r="A32" s="10" t="s">
        <v>27</v>
      </c>
      <c r="B32" s="6"/>
      <c r="C32" s="6"/>
      <c r="D32" s="6"/>
      <c r="E32" s="6"/>
      <c r="F32" s="15">
        <v>70008</v>
      </c>
      <c r="G32" s="15">
        <v>136012</v>
      </c>
      <c r="H32" s="16">
        <v>43828</v>
      </c>
    </row>
    <row r="33" spans="1:8" x14ac:dyDescent="0.25">
      <c r="A33" s="10" t="s">
        <v>28</v>
      </c>
      <c r="B33" s="2"/>
      <c r="C33" s="6"/>
      <c r="D33" s="6"/>
      <c r="E33" s="6"/>
      <c r="F33" s="11">
        <f>F31-F32</f>
        <v>422640</v>
      </c>
      <c r="G33" s="11">
        <f>G31-G32</f>
        <v>-266960</v>
      </c>
      <c r="H33" s="12">
        <f>H31-H32</f>
        <v>146600</v>
      </c>
    </row>
    <row r="34" spans="1:8" x14ac:dyDescent="0.25">
      <c r="A34" s="10" t="s">
        <v>29</v>
      </c>
      <c r="B34" s="32"/>
      <c r="C34" s="6"/>
      <c r="D34" s="6"/>
      <c r="E34" s="6"/>
      <c r="F34" s="13">
        <f>F33*$F$50</f>
        <v>0</v>
      </c>
      <c r="G34" s="13">
        <f>G33*$G$50</f>
        <v>0</v>
      </c>
      <c r="H34" s="14">
        <f>H33*$H$50</f>
        <v>894260</v>
      </c>
    </row>
    <row r="35" spans="1:8" ht="15.75" thickBot="1" x14ac:dyDescent="0.3">
      <c r="A35" s="10" t="s">
        <v>30</v>
      </c>
      <c r="B35" s="2"/>
      <c r="C35" s="6"/>
      <c r="D35" s="6"/>
      <c r="E35" s="6"/>
      <c r="F35" s="19">
        <f>F33-F34</f>
        <v>422640</v>
      </c>
      <c r="G35" s="19">
        <f>G33-G34</f>
        <v>-266960</v>
      </c>
      <c r="H35" s="20">
        <f>H33-H34</f>
        <v>-747660</v>
      </c>
    </row>
    <row r="36" spans="1:8" ht="15.75" thickTop="1" x14ac:dyDescent="0.25">
      <c r="A36" s="1"/>
      <c r="B36" s="2"/>
      <c r="C36" s="2"/>
      <c r="D36" s="2"/>
      <c r="E36" s="2"/>
      <c r="F36" s="33"/>
      <c r="G36" s="33"/>
      <c r="H36" s="34"/>
    </row>
    <row r="37" spans="1:8" x14ac:dyDescent="0.25">
      <c r="A37" s="10" t="s">
        <v>31</v>
      </c>
      <c r="B37" s="2"/>
      <c r="C37" s="6"/>
      <c r="D37" s="6"/>
      <c r="E37" s="6"/>
      <c r="F37" s="35">
        <v>1.014</v>
      </c>
      <c r="G37" s="35">
        <v>-1.6020000000000001</v>
      </c>
      <c r="H37" s="36">
        <v>0.88</v>
      </c>
    </row>
    <row r="38" spans="1:8" x14ac:dyDescent="0.25">
      <c r="A38" s="10" t="s">
        <v>32</v>
      </c>
      <c r="B38" s="21"/>
      <c r="C38" s="2"/>
      <c r="D38" s="2"/>
      <c r="E38" s="6"/>
      <c r="F38" s="35">
        <v>0.22</v>
      </c>
      <c r="G38" s="35">
        <v>0.11</v>
      </c>
      <c r="H38" s="36">
        <v>0.22</v>
      </c>
    </row>
    <row r="39" spans="1:8" x14ac:dyDescent="0.25">
      <c r="A39" s="10" t="s">
        <v>33</v>
      </c>
      <c r="B39" s="21"/>
      <c r="C39" s="21"/>
      <c r="D39" s="21"/>
      <c r="E39" s="6"/>
      <c r="F39" s="35">
        <v>7.8090000000000002</v>
      </c>
      <c r="G39" s="35">
        <v>4.9260000000000002</v>
      </c>
      <c r="H39" s="36">
        <v>6.6379999999999999</v>
      </c>
    </row>
    <row r="40" spans="1:8" x14ac:dyDescent="0.25">
      <c r="A40" s="10" t="s">
        <v>34</v>
      </c>
      <c r="B40" s="21"/>
      <c r="C40" s="21"/>
      <c r="D40" s="21"/>
      <c r="E40" s="37"/>
      <c r="F40" s="38">
        <v>12.17</v>
      </c>
      <c r="G40" s="38">
        <v>2.25</v>
      </c>
      <c r="H40" s="39">
        <v>8.5</v>
      </c>
    </row>
    <row r="41" spans="1:8" x14ac:dyDescent="0.25">
      <c r="A41" s="10" t="s">
        <v>35</v>
      </c>
      <c r="B41" s="21"/>
      <c r="C41" s="21"/>
      <c r="D41" s="21"/>
      <c r="E41" s="40"/>
      <c r="F41" s="41">
        <v>250000</v>
      </c>
      <c r="G41" s="41">
        <v>100000</v>
      </c>
      <c r="H41" s="42">
        <v>100000</v>
      </c>
    </row>
    <row r="42" spans="1:8" x14ac:dyDescent="0.25">
      <c r="A42" s="10" t="s">
        <v>36</v>
      </c>
      <c r="B42" s="21"/>
      <c r="C42" s="21"/>
      <c r="D42" s="21"/>
      <c r="E42" s="40"/>
      <c r="F42" s="43">
        <v>0.4</v>
      </c>
      <c r="G42" s="43">
        <v>0.4</v>
      </c>
      <c r="H42" s="44">
        <v>0.4</v>
      </c>
    </row>
    <row r="43" spans="1:8" x14ac:dyDescent="0.25">
      <c r="A43" s="10" t="s">
        <v>37</v>
      </c>
      <c r="B43" s="21"/>
      <c r="C43" s="6"/>
      <c r="D43" s="6"/>
      <c r="E43" s="37"/>
      <c r="F43" s="11">
        <v>40000</v>
      </c>
      <c r="G43" s="11">
        <v>40000</v>
      </c>
      <c r="H43" s="12">
        <v>40000</v>
      </c>
    </row>
    <row r="44" spans="1:8" x14ac:dyDescent="0.25">
      <c r="A44" s="10" t="s">
        <v>38</v>
      </c>
      <c r="B44" s="6"/>
      <c r="C44" s="6"/>
      <c r="D44" s="6"/>
      <c r="E44" s="6"/>
      <c r="F44" s="45">
        <v>0</v>
      </c>
      <c r="G44" s="45">
        <v>0</v>
      </c>
      <c r="H44" s="46">
        <v>0</v>
      </c>
    </row>
    <row r="46" spans="1:8" x14ac:dyDescent="0.25">
      <c r="A46" s="10" t="s">
        <v>60</v>
      </c>
      <c r="B46" s="6"/>
      <c r="C46" s="6"/>
      <c r="D46" s="6"/>
      <c r="E46" s="6"/>
      <c r="F46" s="6"/>
      <c r="G46" s="6"/>
      <c r="H46" s="49" t="s">
        <v>41</v>
      </c>
    </row>
    <row r="47" spans="1:8" ht="15.75" thickBot="1" x14ac:dyDescent="0.3">
      <c r="A47" s="10"/>
      <c r="B47" s="6"/>
      <c r="C47" s="6"/>
      <c r="D47" s="6"/>
      <c r="E47" s="50" t="str">
        <f>F23</f>
        <v>2016E</v>
      </c>
      <c r="F47" s="50">
        <f>G23</f>
        <v>2015</v>
      </c>
      <c r="G47" s="50">
        <f>H23</f>
        <v>2014</v>
      </c>
      <c r="H47" s="51" t="s">
        <v>42</v>
      </c>
    </row>
    <row r="48" spans="1:8" x14ac:dyDescent="0.25">
      <c r="A48" s="10" t="s">
        <v>43</v>
      </c>
      <c r="B48" s="6"/>
      <c r="C48" s="6"/>
      <c r="D48" s="6"/>
      <c r="E48" s="6"/>
      <c r="F48" s="52"/>
      <c r="G48" s="52"/>
      <c r="H48" s="49">
        <v>2.7</v>
      </c>
    </row>
    <row r="49" spans="1:8" x14ac:dyDescent="0.25">
      <c r="A49" s="10" t="s">
        <v>44</v>
      </c>
      <c r="B49" s="6"/>
      <c r="C49" s="6"/>
      <c r="D49" s="6"/>
      <c r="E49" s="6"/>
      <c r="F49" s="52"/>
      <c r="G49" s="52"/>
      <c r="H49" s="53">
        <v>1</v>
      </c>
    </row>
    <row r="50" spans="1:8" x14ac:dyDescent="0.25">
      <c r="A50" s="10" t="s">
        <v>45</v>
      </c>
      <c r="B50" s="6"/>
      <c r="C50" s="6"/>
      <c r="D50" s="6"/>
      <c r="E50" s="6"/>
      <c r="F50" s="52"/>
      <c r="G50" s="52"/>
      <c r="H50" s="49">
        <v>6.1</v>
      </c>
    </row>
    <row r="51" spans="1:8" x14ac:dyDescent="0.25">
      <c r="A51" s="10" t="s">
        <v>46</v>
      </c>
      <c r="B51" s="6"/>
      <c r="C51" s="6"/>
      <c r="D51" s="6"/>
      <c r="E51" s="6"/>
      <c r="F51" s="54"/>
      <c r="G51" s="54"/>
      <c r="H51" s="53">
        <v>32</v>
      </c>
    </row>
    <row r="52" spans="1:8" x14ac:dyDescent="0.25">
      <c r="A52" s="10" t="s">
        <v>47</v>
      </c>
      <c r="B52" s="6"/>
      <c r="C52" s="6"/>
      <c r="D52" s="6"/>
      <c r="E52" s="6"/>
      <c r="F52" s="52"/>
      <c r="G52" s="52"/>
      <c r="H52" s="53">
        <v>7</v>
      </c>
    </row>
    <row r="53" spans="1:8" x14ac:dyDescent="0.25">
      <c r="A53" s="10" t="s">
        <v>48</v>
      </c>
      <c r="B53" s="6"/>
      <c r="C53" s="6"/>
      <c r="D53" s="6"/>
      <c r="E53" s="6"/>
      <c r="F53" s="52"/>
      <c r="G53" s="52"/>
      <c r="H53" s="49">
        <v>2.6</v>
      </c>
    </row>
    <row r="54" spans="1:8" x14ac:dyDescent="0.25">
      <c r="A54" s="10" t="s">
        <v>49</v>
      </c>
      <c r="B54" s="6"/>
      <c r="C54" s="6"/>
      <c r="D54" s="6"/>
      <c r="E54" s="6"/>
      <c r="F54" s="55"/>
      <c r="G54" s="55"/>
      <c r="H54" s="56">
        <v>0.4</v>
      </c>
    </row>
    <row r="55" spans="1:8" x14ac:dyDescent="0.25">
      <c r="A55" s="10" t="s">
        <v>50</v>
      </c>
      <c r="B55" s="6"/>
      <c r="C55" s="6"/>
      <c r="D55" s="6"/>
      <c r="E55" s="6"/>
      <c r="F55" s="52"/>
      <c r="G55" s="52"/>
      <c r="H55" s="49">
        <v>6.2</v>
      </c>
    </row>
    <row r="56" spans="1:8" x14ac:dyDescent="0.25">
      <c r="A56" s="10" t="s">
        <v>51</v>
      </c>
      <c r="B56" s="6"/>
      <c r="C56" s="6"/>
      <c r="D56" s="6"/>
      <c r="E56" s="6"/>
      <c r="F56" s="55"/>
      <c r="G56" s="55"/>
      <c r="H56" s="56">
        <v>7.2999999999999995E-2</v>
      </c>
    </row>
    <row r="57" spans="1:8" x14ac:dyDescent="0.25">
      <c r="A57" s="10" t="s">
        <v>52</v>
      </c>
      <c r="B57" s="6"/>
      <c r="C57" s="6"/>
      <c r="D57" s="6"/>
      <c r="E57" s="6"/>
      <c r="F57" s="55"/>
      <c r="G57" s="55"/>
      <c r="H57" s="56">
        <v>3.5000000000000003E-2</v>
      </c>
    </row>
    <row r="58" spans="1:8" x14ac:dyDescent="0.25">
      <c r="A58" s="10" t="s">
        <v>53</v>
      </c>
      <c r="B58" s="6"/>
      <c r="C58" s="6"/>
      <c r="D58" s="6"/>
      <c r="E58" s="6"/>
      <c r="F58" s="55"/>
      <c r="G58" s="55"/>
      <c r="H58" s="56">
        <v>0.191</v>
      </c>
    </row>
    <row r="59" spans="1:8" x14ac:dyDescent="0.25">
      <c r="A59" s="10" t="s">
        <v>54</v>
      </c>
      <c r="B59" s="6"/>
      <c r="C59" s="6"/>
      <c r="D59" s="6"/>
      <c r="E59" s="6"/>
      <c r="F59" s="55"/>
      <c r="G59" s="55"/>
      <c r="H59" s="56">
        <v>9.0999999999999998E-2</v>
      </c>
    </row>
    <row r="60" spans="1:8" x14ac:dyDescent="0.25">
      <c r="A60" s="10" t="s">
        <v>55</v>
      </c>
      <c r="B60" s="6"/>
      <c r="C60" s="6"/>
      <c r="D60" s="6"/>
      <c r="E60" s="6"/>
      <c r="F60" s="55"/>
      <c r="G60" s="55"/>
      <c r="H60" s="56">
        <v>0.182</v>
      </c>
    </row>
    <row r="61" spans="1:8" x14ac:dyDescent="0.25">
      <c r="A61" s="10" t="s">
        <v>56</v>
      </c>
      <c r="B61" s="6"/>
      <c r="C61" s="6"/>
      <c r="D61" s="6"/>
      <c r="E61" s="6"/>
      <c r="F61" s="55"/>
      <c r="G61" s="55"/>
      <c r="H61" s="56">
        <v>0.14499999999999999</v>
      </c>
    </row>
    <row r="62" spans="1:8" x14ac:dyDescent="0.25">
      <c r="A62" s="10" t="s">
        <v>57</v>
      </c>
      <c r="B62" s="6"/>
      <c r="C62" s="6"/>
      <c r="D62" s="6"/>
      <c r="E62" s="6"/>
      <c r="F62" s="52"/>
      <c r="G62" s="52"/>
      <c r="H62" s="49">
        <v>14.2</v>
      </c>
    </row>
    <row r="63" spans="1:8" x14ac:dyDescent="0.25">
      <c r="A63" s="10" t="s">
        <v>58</v>
      </c>
      <c r="B63" s="6"/>
      <c r="C63" s="6"/>
      <c r="D63" s="6"/>
      <c r="E63" s="6"/>
      <c r="F63" s="52"/>
      <c r="G63" s="52"/>
      <c r="H63" s="49">
        <v>2.4</v>
      </c>
    </row>
    <row r="64" spans="1:8" x14ac:dyDescent="0.25">
      <c r="A64" s="10" t="s">
        <v>33</v>
      </c>
      <c r="B64" s="6"/>
      <c r="C64" s="6"/>
      <c r="D64" s="6"/>
      <c r="E64" s="6"/>
      <c r="F64" s="57"/>
      <c r="G64" s="57"/>
      <c r="H64" s="49" t="s">
        <v>59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A. Fleming</dc:creator>
  <cp:lastModifiedBy>David A. Fleming</cp:lastModifiedBy>
  <dcterms:created xsi:type="dcterms:W3CDTF">2019-10-13T13:35:28Z</dcterms:created>
  <dcterms:modified xsi:type="dcterms:W3CDTF">2019-10-14T12:55:04Z</dcterms:modified>
</cp:coreProperties>
</file>