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fleming\Documents\FALL2019\BUS 302 - Managerial Finance\"/>
    </mc:Choice>
  </mc:AlternateContent>
  <bookViews>
    <workbookView xWindow="0" yWindow="0" windowWidth="28800" windowHeight="121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E69" i="1" l="1"/>
  <c r="E63" i="1"/>
  <c r="E62" i="1"/>
  <c r="E61" i="1"/>
  <c r="E53" i="1"/>
  <c r="E52" i="1"/>
  <c r="E51" i="1"/>
  <c r="E50" i="1"/>
  <c r="E49" i="1"/>
  <c r="E37" i="1"/>
  <c r="E35" i="1"/>
  <c r="E57" i="1" s="1"/>
  <c r="E58" i="1" s="1"/>
  <c r="E34" i="1"/>
  <c r="E32" i="1"/>
  <c r="E31" i="1"/>
  <c r="F20" i="1"/>
  <c r="E20" i="1"/>
  <c r="F15" i="1"/>
  <c r="F17" i="1" s="1"/>
  <c r="E15" i="1"/>
  <c r="E17" i="1" s="1"/>
  <c r="E21" i="1" s="1"/>
  <c r="F7" i="1"/>
  <c r="F9" i="1" s="1"/>
  <c r="E7" i="1"/>
  <c r="E9" i="1" s="1"/>
  <c r="E36" i="1" l="1"/>
  <c r="E38" i="1"/>
  <c r="E39" i="1" s="1"/>
  <c r="E40" i="1" s="1"/>
  <c r="F21" i="1"/>
  <c r="E33" i="1"/>
  <c r="E48" i="1" l="1"/>
  <c r="E54" i="1" s="1"/>
  <c r="E42" i="1"/>
  <c r="E64" i="1" s="1"/>
  <c r="E65" i="1" s="1"/>
  <c r="E43" i="1" l="1"/>
  <c r="E68" i="1"/>
  <c r="E70" i="1" s="1"/>
</calcChain>
</file>

<file path=xl/comments1.xml><?xml version="1.0" encoding="utf-8"?>
<comments xmlns="http://schemas.openxmlformats.org/spreadsheetml/2006/main">
  <authors>
    <author>Christopher Buzzard</author>
  </authors>
  <commentList>
    <comment ref="E57" authorId="0" shapeId="0">
      <text>
        <r>
          <rPr>
            <b/>
            <sz val="8"/>
            <color indexed="81"/>
            <rFont val="Tahoma"/>
            <family val="2"/>
          </rPr>
          <t>Remember, to calculate cash used to acquire fixed assets, we must include depreciation, i.e., assets purchased are equal to the increase in net assets plus depreciation.</t>
        </r>
      </text>
    </comment>
  </commentList>
</comments>
</file>

<file path=xl/sharedStrings.xml><?xml version="1.0" encoding="utf-8"?>
<sst xmlns="http://schemas.openxmlformats.org/spreadsheetml/2006/main" count="65" uniqueCount="64">
  <si>
    <t>Balance sheet - XYZ Company</t>
  </si>
  <si>
    <t>Assets</t>
  </si>
  <si>
    <t>Cash</t>
  </si>
  <si>
    <t>Accounts receivable</t>
  </si>
  <si>
    <t>Inventories</t>
  </si>
  <si>
    <t xml:space="preserve">  Total current assets</t>
  </si>
  <si>
    <t>Net fixed assets</t>
  </si>
  <si>
    <t>Total assets</t>
  </si>
  <si>
    <t>Liabilities and equity</t>
  </si>
  <si>
    <t>Accounts payable</t>
  </si>
  <si>
    <t>Accruals</t>
  </si>
  <si>
    <t>Notes payable</t>
  </si>
  <si>
    <t xml:space="preserve">  Total current liabilities</t>
  </si>
  <si>
    <t>Long-term debt</t>
  </si>
  <si>
    <t xml:space="preserve">  Total liabilities</t>
  </si>
  <si>
    <t>Common stock</t>
  </si>
  <si>
    <t>Retained earnings</t>
  </si>
  <si>
    <t xml:space="preserve">  Total common equity</t>
  </si>
  <si>
    <t>Total liabilities and equity</t>
  </si>
  <si>
    <t xml:space="preserve">Sales </t>
  </si>
  <si>
    <t>EBITDA as a percentage of sales</t>
  </si>
  <si>
    <t>Depr. as a % of fixed assets</t>
  </si>
  <si>
    <t>Tax rate</t>
  </si>
  <si>
    <t>Interest expense</t>
  </si>
  <si>
    <t>Dividend payout ratio</t>
  </si>
  <si>
    <t>Sales</t>
  </si>
  <si>
    <t>Expenses excluding depreciation and amortization</t>
  </si>
  <si>
    <t>Found after finding EBITDA</t>
  </si>
  <si>
    <t xml:space="preserve">  EBITDA</t>
  </si>
  <si>
    <t>Found this first</t>
  </si>
  <si>
    <t>Depreciation and amortization</t>
  </si>
  <si>
    <t xml:space="preserve">  EBIT</t>
  </si>
  <si>
    <t xml:space="preserve">  EBT</t>
  </si>
  <si>
    <t>Taxes (21%)</t>
  </si>
  <si>
    <t xml:space="preserve">  Net Income</t>
  </si>
  <si>
    <t>Common dividends</t>
  </si>
  <si>
    <t>Addition to retained earnings</t>
  </si>
  <si>
    <t>Operating Activities</t>
  </si>
  <si>
    <t>Net Income</t>
  </si>
  <si>
    <t xml:space="preserve">    Depreciation and amortization</t>
  </si>
  <si>
    <t xml:space="preserve">    Increase in accounts payable</t>
  </si>
  <si>
    <t xml:space="preserve">    Increase in accruals</t>
  </si>
  <si>
    <t xml:space="preserve">    Increase in accounts receivable</t>
  </si>
  <si>
    <t xml:space="preserve">    Increase in inventories</t>
  </si>
  <si>
    <t>Net cash provided by operating activities</t>
  </si>
  <si>
    <t>Investing Activities</t>
  </si>
  <si>
    <t xml:space="preserve">  Additions to property, plant, and equipment</t>
  </si>
  <si>
    <t>Net cash used in investing activities</t>
  </si>
  <si>
    <t>Financing Activities</t>
  </si>
  <si>
    <t xml:space="preserve">    Increase in notes payable</t>
  </si>
  <si>
    <t xml:space="preserve">    Increase in long-term debt</t>
  </si>
  <si>
    <t xml:space="preserve">    Increase in common stock</t>
  </si>
  <si>
    <t xml:space="preserve">    Payment of common dividends</t>
  </si>
  <si>
    <t>Net cash provided by financing activities</t>
  </si>
  <si>
    <t>Summary</t>
  </si>
  <si>
    <t>Net increase/decrease in cash</t>
  </si>
  <si>
    <t>Cash balance at the beginning of the year</t>
  </si>
  <si>
    <t>Cash balance at the end of the year</t>
  </si>
  <si>
    <t>Question 8.</t>
  </si>
  <si>
    <t xml:space="preserve">WACC = </t>
  </si>
  <si>
    <t>Project A:</t>
  </si>
  <si>
    <t>Project B:</t>
  </si>
  <si>
    <t xml:space="preserve">Your company must choose one of two mutually exclusive projects. 
 Project A costs $2,000 today and has after-tax cash flows of $1,500 per year for 4 years.  
Project B costs $1,500 today and has after-tax cash flows of $1,750 per year for 2 years.  
The firm's WACC is 10%.  </t>
  </si>
  <si>
    <t>What is the NPV of each project?  (Which one will you chose?)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</si>
</sst>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&quot;$&quot;#,##0"/>
    <numFmt numFmtId="165" formatCode="0.0%"/>
    <numFmt numFmtId="166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0"/>
      <name val="Times New Roman"/>
      <family val="1"/>
    </font>
    <font>
      <b/>
      <sz val="10"/>
      <name val="Times New Roman"/>
      <family val="1"/>
    </font>
    <font>
      <b/>
      <sz val="12"/>
      <color indexed="18"/>
      <name val="Times New Roman"/>
      <family val="1"/>
    </font>
    <font>
      <b/>
      <i/>
      <sz val="10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4"/>
      <name val="Times New Roman"/>
      <family val="1"/>
    </font>
    <font>
      <b/>
      <sz val="10"/>
      <color indexed="16"/>
      <name val="Times New Roman"/>
      <family val="1"/>
    </font>
    <font>
      <b/>
      <sz val="8"/>
      <color indexed="81"/>
      <name val="Tahoma"/>
      <family val="2"/>
    </font>
    <font>
      <b/>
      <sz val="10"/>
      <name val="Arial"/>
      <family val="2"/>
    </font>
    <font>
      <b/>
      <sz val="10"/>
      <color rgb="FF0000FF"/>
      <name val="Times New Roman"/>
      <family val="1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 applyFill="1" applyAlignment="1">
      <alignment horizontal="left"/>
    </xf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1" xfId="0" applyFont="1" applyFill="1" applyBorder="1" applyAlignment="1">
      <alignment horizontal="right"/>
    </xf>
    <xf numFmtId="0" fontId="5" fillId="0" borderId="0" xfId="0" applyFont="1" applyFill="1"/>
    <xf numFmtId="164" fontId="3" fillId="0" borderId="0" xfId="0" applyNumberFormat="1" applyFont="1" applyFill="1" applyAlignment="1">
      <alignment horizontal="right"/>
    </xf>
    <xf numFmtId="42" fontId="3" fillId="0" borderId="0" xfId="0" applyNumberFormat="1" applyFont="1" applyFill="1"/>
    <xf numFmtId="42" fontId="3" fillId="0" borderId="0" xfId="0" applyNumberFormat="1" applyFont="1" applyFill="1" applyAlignment="1">
      <alignment horizontal="right"/>
    </xf>
    <xf numFmtId="41" fontId="3" fillId="0" borderId="0" xfId="0" applyNumberFormat="1" applyFont="1" applyFill="1"/>
    <xf numFmtId="41" fontId="3" fillId="0" borderId="0" xfId="0" applyNumberFormat="1" applyFont="1" applyFill="1" applyAlignment="1">
      <alignment horizontal="right"/>
    </xf>
    <xf numFmtId="41" fontId="3" fillId="0" borderId="2" xfId="0" applyNumberFormat="1" applyFont="1" applyFill="1" applyBorder="1"/>
    <xf numFmtId="41" fontId="3" fillId="0" borderId="2" xfId="0" applyNumberFormat="1" applyFont="1" applyFill="1" applyBorder="1" applyAlignment="1">
      <alignment horizontal="right"/>
    </xf>
    <xf numFmtId="0" fontId="3" fillId="0" borderId="0" xfId="0" quotePrefix="1" applyFont="1" applyFill="1" applyAlignment="1">
      <alignment horizontal="left"/>
    </xf>
    <xf numFmtId="41" fontId="3" fillId="0" borderId="0" xfId="0" applyNumberFormat="1" applyFont="1" applyFill="1" applyBorder="1"/>
    <xf numFmtId="42" fontId="3" fillId="0" borderId="3" xfId="0" applyNumberFormat="1" applyFont="1" applyFill="1" applyBorder="1"/>
    <xf numFmtId="164" fontId="3" fillId="0" borderId="0" xfId="0" applyNumberFormat="1" applyFont="1" applyFill="1"/>
    <xf numFmtId="0" fontId="3" fillId="0" borderId="0" xfId="0" applyFont="1" applyFill="1" applyBorder="1"/>
    <xf numFmtId="0" fontId="6" fillId="0" borderId="0" xfId="0" applyFont="1" applyFill="1"/>
    <xf numFmtId="164" fontId="6" fillId="0" borderId="0" xfId="0" applyNumberFormat="1" applyFont="1" applyFill="1"/>
    <xf numFmtId="9" fontId="6" fillId="0" borderId="0" xfId="2" applyFont="1" applyFill="1"/>
    <xf numFmtId="9" fontId="6" fillId="0" borderId="0" xfId="0" applyNumberFormat="1" applyFont="1" applyFill="1"/>
    <xf numFmtId="0" fontId="3" fillId="0" borderId="0" xfId="0" applyFont="1"/>
    <xf numFmtId="9" fontId="6" fillId="0" borderId="0" xfId="2" applyFont="1"/>
    <xf numFmtId="0" fontId="7" fillId="0" borderId="0" xfId="0" applyFont="1" applyFill="1" applyBorder="1" applyAlignment="1">
      <alignment horizontal="center"/>
    </xf>
    <xf numFmtId="165" fontId="7" fillId="0" borderId="0" xfId="2" applyNumberFormat="1" applyFont="1" applyFill="1" applyBorder="1" applyAlignment="1">
      <alignment horizontal="center"/>
    </xf>
    <xf numFmtId="3" fontId="3" fillId="0" borderId="2" xfId="0" applyNumberFormat="1" applyFont="1" applyFill="1" applyBorder="1"/>
    <xf numFmtId="165" fontId="7" fillId="0" borderId="0" xfId="2" applyNumberFormat="1" applyFont="1" applyFill="1" applyBorder="1" applyAlignment="1">
      <alignment horizontal="left"/>
    </xf>
    <xf numFmtId="166" fontId="7" fillId="0" borderId="0" xfId="1" applyNumberFormat="1" applyFont="1" applyFill="1" applyBorder="1" applyAlignment="1">
      <alignment horizontal="left"/>
    </xf>
    <xf numFmtId="3" fontId="3" fillId="0" borderId="0" xfId="0" applyNumberFormat="1" applyFont="1" applyFill="1" applyBorder="1"/>
    <xf numFmtId="164" fontId="3" fillId="0" borderId="3" xfId="0" applyNumberFormat="1" applyFont="1" applyFill="1" applyBorder="1"/>
    <xf numFmtId="0" fontId="3" fillId="0" borderId="0" xfId="0" applyFont="1" applyFill="1" applyAlignment="1">
      <alignment horizontal="left"/>
    </xf>
    <xf numFmtId="9" fontId="3" fillId="0" borderId="0" xfId="2" applyFont="1" applyFill="1"/>
    <xf numFmtId="9" fontId="7" fillId="0" borderId="0" xfId="2" applyFont="1" applyFill="1" applyBorder="1" applyAlignment="1">
      <alignment horizontal="center"/>
    </xf>
    <xf numFmtId="0" fontId="8" fillId="0" borderId="0" xfId="0" applyFont="1"/>
    <xf numFmtId="0" fontId="2" fillId="0" borderId="0" xfId="0" applyFont="1"/>
    <xf numFmtId="164" fontId="3" fillId="0" borderId="0" xfId="0" applyNumberFormat="1" applyFont="1"/>
    <xf numFmtId="3" fontId="3" fillId="0" borderId="0" xfId="0" applyNumberFormat="1" applyFont="1"/>
    <xf numFmtId="37" fontId="3" fillId="0" borderId="0" xfId="0" applyNumberFormat="1" applyFont="1"/>
    <xf numFmtId="37" fontId="3" fillId="0" borderId="2" xfId="0" applyNumberFormat="1" applyFont="1" applyBorder="1"/>
    <xf numFmtId="5" fontId="3" fillId="0" borderId="2" xfId="0" applyNumberFormat="1" applyFont="1" applyBorder="1"/>
    <xf numFmtId="5" fontId="3" fillId="0" borderId="0" xfId="0" applyNumberFormat="1" applyFont="1"/>
    <xf numFmtId="5" fontId="3" fillId="0" borderId="0" xfId="0" applyNumberFormat="1" applyFont="1" applyBorder="1"/>
    <xf numFmtId="164" fontId="3" fillId="0" borderId="3" xfId="0" applyNumberFormat="1" applyFont="1" applyBorder="1"/>
    <xf numFmtId="164" fontId="0" fillId="0" borderId="0" xfId="0" applyNumberFormat="1"/>
    <xf numFmtId="41" fontId="0" fillId="0" borderId="0" xfId="0" applyNumberFormat="1"/>
    <xf numFmtId="9" fontId="0" fillId="0" borderId="0" xfId="2" applyFont="1"/>
    <xf numFmtId="0" fontId="10" fillId="0" borderId="0" xfId="0" applyFont="1"/>
    <xf numFmtId="0" fontId="3" fillId="0" borderId="0" xfId="0" quotePrefix="1" applyFont="1" applyAlignment="1">
      <alignment horizontal="left" wrapText="1"/>
    </xf>
    <xf numFmtId="9" fontId="11" fillId="0" borderId="0" xfId="2" applyFont="1"/>
    <xf numFmtId="9" fontId="3" fillId="0" borderId="0" xfId="2" applyFont="1"/>
    <xf numFmtId="0" fontId="5" fillId="0" borderId="0" xfId="0" applyFont="1"/>
    <xf numFmtId="0" fontId="3" fillId="0" borderId="2" xfId="0" applyFont="1" applyBorder="1"/>
    <xf numFmtId="3" fontId="11" fillId="0" borderId="0" xfId="0" applyNumberFormat="1" applyFont="1"/>
    <xf numFmtId="0" fontId="3" fillId="0" borderId="0" xfId="0" applyFont="1" applyBorder="1"/>
    <xf numFmtId="3" fontId="3" fillId="0" borderId="0" xfId="0" applyNumberFormat="1" applyFont="1" applyBorder="1"/>
    <xf numFmtId="0" fontId="3" fillId="0" borderId="0" xfId="0" applyFont="1" applyAlignment="1">
      <alignment horizontal="left"/>
    </xf>
    <xf numFmtId="0" fontId="12" fillId="0" borderId="0" xfId="0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323850</xdr:colOff>
      <xdr:row>45</xdr:row>
      <xdr:rowOff>19050</xdr:rowOff>
    </xdr:from>
    <xdr:to>
      <xdr:col>2</xdr:col>
      <xdr:colOff>400050</xdr:colOff>
      <xdr:row>46</xdr:row>
      <xdr:rowOff>28575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1971675" y="73342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85725</xdr:colOff>
      <xdr:row>45</xdr:row>
      <xdr:rowOff>19050</xdr:rowOff>
    </xdr:from>
    <xdr:to>
      <xdr:col>3</xdr:col>
      <xdr:colOff>161925</xdr:colOff>
      <xdr:row>46</xdr:row>
      <xdr:rowOff>28575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2514600" y="73342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466725</xdr:colOff>
      <xdr:row>44</xdr:row>
      <xdr:rowOff>0</xdr:rowOff>
    </xdr:from>
    <xdr:to>
      <xdr:col>3</xdr:col>
      <xdr:colOff>542925</xdr:colOff>
      <xdr:row>45</xdr:row>
      <xdr:rowOff>9525</xdr:rowOff>
    </xdr:to>
    <xdr:sp macro="" textlink="">
      <xdr:nvSpPr>
        <xdr:cNvPr id="4" name="Text Box 5"/>
        <xdr:cNvSpPr txBox="1">
          <a:spLocks noChangeArrowheads="1"/>
        </xdr:cNvSpPr>
      </xdr:nvSpPr>
      <xdr:spPr bwMode="auto">
        <a:xfrm>
          <a:off x="2895600" y="7153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466725</xdr:colOff>
      <xdr:row>44</xdr:row>
      <xdr:rowOff>0</xdr:rowOff>
    </xdr:from>
    <xdr:to>
      <xdr:col>3</xdr:col>
      <xdr:colOff>542925</xdr:colOff>
      <xdr:row>45</xdr:row>
      <xdr:rowOff>9525</xdr:rowOff>
    </xdr:to>
    <xdr:sp macro="" textlink="">
      <xdr:nvSpPr>
        <xdr:cNvPr id="5" name="Text Box 6"/>
        <xdr:cNvSpPr txBox="1">
          <a:spLocks noChangeArrowheads="1"/>
        </xdr:cNvSpPr>
      </xdr:nvSpPr>
      <xdr:spPr bwMode="auto">
        <a:xfrm>
          <a:off x="2895600" y="7153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495300</xdr:colOff>
      <xdr:row>44</xdr:row>
      <xdr:rowOff>0</xdr:rowOff>
    </xdr:from>
    <xdr:to>
      <xdr:col>4</xdr:col>
      <xdr:colOff>571500</xdr:colOff>
      <xdr:row>45</xdr:row>
      <xdr:rowOff>9525</xdr:rowOff>
    </xdr:to>
    <xdr:sp macro="" textlink="">
      <xdr:nvSpPr>
        <xdr:cNvPr id="6" name="Text Box 8"/>
        <xdr:cNvSpPr txBox="1">
          <a:spLocks noChangeArrowheads="1"/>
        </xdr:cNvSpPr>
      </xdr:nvSpPr>
      <xdr:spPr bwMode="auto">
        <a:xfrm>
          <a:off x="3819525" y="7153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44</xdr:row>
      <xdr:rowOff>0</xdr:rowOff>
    </xdr:from>
    <xdr:to>
      <xdr:col>6</xdr:col>
      <xdr:colOff>0</xdr:colOff>
      <xdr:row>45</xdr:row>
      <xdr:rowOff>9525</xdr:rowOff>
    </xdr:to>
    <xdr:sp macro="" textlink="">
      <xdr:nvSpPr>
        <xdr:cNvPr id="7" name="Text Box 10"/>
        <xdr:cNvSpPr txBox="1">
          <a:spLocks noChangeArrowheads="1"/>
        </xdr:cNvSpPr>
      </xdr:nvSpPr>
      <xdr:spPr bwMode="auto">
        <a:xfrm>
          <a:off x="4638675" y="7153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44</xdr:row>
      <xdr:rowOff>0</xdr:rowOff>
    </xdr:from>
    <xdr:to>
      <xdr:col>6</xdr:col>
      <xdr:colOff>0</xdr:colOff>
      <xdr:row>45</xdr:row>
      <xdr:rowOff>9525</xdr:rowOff>
    </xdr:to>
    <xdr:sp macro="" textlink="">
      <xdr:nvSpPr>
        <xdr:cNvPr id="8" name="Text Box 11"/>
        <xdr:cNvSpPr txBox="1">
          <a:spLocks noChangeArrowheads="1"/>
        </xdr:cNvSpPr>
      </xdr:nvSpPr>
      <xdr:spPr bwMode="auto">
        <a:xfrm>
          <a:off x="4638675" y="7153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44</xdr:row>
      <xdr:rowOff>0</xdr:rowOff>
    </xdr:from>
    <xdr:to>
      <xdr:col>6</xdr:col>
      <xdr:colOff>0</xdr:colOff>
      <xdr:row>45</xdr:row>
      <xdr:rowOff>9525</xdr:rowOff>
    </xdr:to>
    <xdr:sp macro="" textlink="">
      <xdr:nvSpPr>
        <xdr:cNvPr id="9" name="Text Box 12"/>
        <xdr:cNvSpPr txBox="1">
          <a:spLocks noChangeArrowheads="1"/>
        </xdr:cNvSpPr>
      </xdr:nvSpPr>
      <xdr:spPr bwMode="auto">
        <a:xfrm>
          <a:off x="4638675" y="7153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44</xdr:row>
      <xdr:rowOff>0</xdr:rowOff>
    </xdr:from>
    <xdr:to>
      <xdr:col>6</xdr:col>
      <xdr:colOff>0</xdr:colOff>
      <xdr:row>45</xdr:row>
      <xdr:rowOff>9525</xdr:rowOff>
    </xdr:to>
    <xdr:sp macro="" textlink="">
      <xdr:nvSpPr>
        <xdr:cNvPr id="10" name="Text Box 13"/>
        <xdr:cNvSpPr txBox="1">
          <a:spLocks noChangeArrowheads="1"/>
        </xdr:cNvSpPr>
      </xdr:nvSpPr>
      <xdr:spPr bwMode="auto">
        <a:xfrm>
          <a:off x="4638675" y="7153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44</xdr:row>
      <xdr:rowOff>0</xdr:rowOff>
    </xdr:from>
    <xdr:to>
      <xdr:col>6</xdr:col>
      <xdr:colOff>0</xdr:colOff>
      <xdr:row>45</xdr:row>
      <xdr:rowOff>9525</xdr:rowOff>
    </xdr:to>
    <xdr:sp macro="" textlink="">
      <xdr:nvSpPr>
        <xdr:cNvPr id="11" name="Text Box 14"/>
        <xdr:cNvSpPr txBox="1">
          <a:spLocks noChangeArrowheads="1"/>
        </xdr:cNvSpPr>
      </xdr:nvSpPr>
      <xdr:spPr bwMode="auto">
        <a:xfrm>
          <a:off x="4638675" y="7153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44</xdr:row>
      <xdr:rowOff>0</xdr:rowOff>
    </xdr:from>
    <xdr:to>
      <xdr:col>6</xdr:col>
      <xdr:colOff>0</xdr:colOff>
      <xdr:row>45</xdr:row>
      <xdr:rowOff>9525</xdr:rowOff>
    </xdr:to>
    <xdr:sp macro="" textlink="">
      <xdr:nvSpPr>
        <xdr:cNvPr id="12" name="Text Box 15"/>
        <xdr:cNvSpPr txBox="1">
          <a:spLocks noChangeArrowheads="1"/>
        </xdr:cNvSpPr>
      </xdr:nvSpPr>
      <xdr:spPr bwMode="auto">
        <a:xfrm>
          <a:off x="4638675" y="7153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44</xdr:row>
      <xdr:rowOff>0</xdr:rowOff>
    </xdr:from>
    <xdr:to>
      <xdr:col>6</xdr:col>
      <xdr:colOff>0</xdr:colOff>
      <xdr:row>45</xdr:row>
      <xdr:rowOff>9525</xdr:rowOff>
    </xdr:to>
    <xdr:sp macro="" textlink="">
      <xdr:nvSpPr>
        <xdr:cNvPr id="13" name="Text Box 16"/>
        <xdr:cNvSpPr txBox="1">
          <a:spLocks noChangeArrowheads="1"/>
        </xdr:cNvSpPr>
      </xdr:nvSpPr>
      <xdr:spPr bwMode="auto">
        <a:xfrm>
          <a:off x="4638675" y="7153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628650</xdr:colOff>
      <xdr:row>44</xdr:row>
      <xdr:rowOff>0</xdr:rowOff>
    </xdr:from>
    <xdr:to>
      <xdr:col>6</xdr:col>
      <xdr:colOff>76200</xdr:colOff>
      <xdr:row>45</xdr:row>
      <xdr:rowOff>9525</xdr:rowOff>
    </xdr:to>
    <xdr:sp macro="" textlink="">
      <xdr:nvSpPr>
        <xdr:cNvPr id="14" name="Text Box 17"/>
        <xdr:cNvSpPr txBox="1">
          <a:spLocks noChangeArrowheads="1"/>
        </xdr:cNvSpPr>
      </xdr:nvSpPr>
      <xdr:spPr bwMode="auto">
        <a:xfrm>
          <a:off x="4733925" y="7153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352425</xdr:colOff>
      <xdr:row>44</xdr:row>
      <xdr:rowOff>0</xdr:rowOff>
    </xdr:from>
    <xdr:to>
      <xdr:col>5</xdr:col>
      <xdr:colOff>428625</xdr:colOff>
      <xdr:row>45</xdr:row>
      <xdr:rowOff>9525</xdr:rowOff>
    </xdr:to>
    <xdr:sp macro="" textlink="">
      <xdr:nvSpPr>
        <xdr:cNvPr id="15" name="Text Box 18"/>
        <xdr:cNvSpPr txBox="1">
          <a:spLocks noChangeArrowheads="1"/>
        </xdr:cNvSpPr>
      </xdr:nvSpPr>
      <xdr:spPr bwMode="auto">
        <a:xfrm>
          <a:off x="4457700" y="7153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619125</xdr:colOff>
      <xdr:row>44</xdr:row>
      <xdr:rowOff>0</xdr:rowOff>
    </xdr:from>
    <xdr:to>
      <xdr:col>5</xdr:col>
      <xdr:colOff>57150</xdr:colOff>
      <xdr:row>45</xdr:row>
      <xdr:rowOff>9525</xdr:rowOff>
    </xdr:to>
    <xdr:sp macro="" textlink="">
      <xdr:nvSpPr>
        <xdr:cNvPr id="16" name="Text Box 19"/>
        <xdr:cNvSpPr txBox="1">
          <a:spLocks noChangeArrowheads="1"/>
        </xdr:cNvSpPr>
      </xdr:nvSpPr>
      <xdr:spPr bwMode="auto">
        <a:xfrm>
          <a:off x="3943350" y="7153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87"/>
  <sheetViews>
    <sheetView tabSelected="1" topLeftCell="A64" workbookViewId="0">
      <selection activeCell="D92" sqref="D92"/>
    </sheetView>
  </sheetViews>
  <sheetFormatPr defaultRowHeight="15" x14ac:dyDescent="0.25"/>
  <cols>
    <col min="2" max="2" width="9.7109375" bestFit="1" customWidth="1"/>
    <col min="5" max="5" width="9.5703125" bestFit="1" customWidth="1"/>
  </cols>
  <sheetData>
    <row r="1" spans="1:10" ht="15.75" x14ac:dyDescent="0.25">
      <c r="A1" s="1" t="s">
        <v>0</v>
      </c>
      <c r="B1" s="2"/>
      <c r="C1" s="2"/>
      <c r="D1" s="2"/>
      <c r="E1" s="2"/>
      <c r="F1" s="3"/>
    </row>
    <row r="2" spans="1:10" ht="15.75" thickBot="1" x14ac:dyDescent="0.3">
      <c r="A2" s="4"/>
      <c r="B2" s="4"/>
      <c r="C2" s="4"/>
      <c r="D2" s="4"/>
      <c r="E2" s="5">
        <v>2018</v>
      </c>
      <c r="F2" s="5">
        <v>2017</v>
      </c>
    </row>
    <row r="3" spans="1:10" x14ac:dyDescent="0.25">
      <c r="A3" s="6" t="s">
        <v>1</v>
      </c>
      <c r="B3" s="2"/>
      <c r="C3" s="2"/>
      <c r="D3" s="2"/>
      <c r="E3" s="2"/>
      <c r="F3" s="7"/>
    </row>
    <row r="4" spans="1:10" x14ac:dyDescent="0.25">
      <c r="A4" s="2" t="s">
        <v>2</v>
      </c>
      <c r="B4" s="2"/>
      <c r="C4" s="2"/>
      <c r="D4" s="2"/>
      <c r="E4" s="8">
        <v>50149</v>
      </c>
      <c r="F4" s="9">
        <v>22752</v>
      </c>
    </row>
    <row r="5" spans="1:10" x14ac:dyDescent="0.25">
      <c r="A5" s="2" t="s">
        <v>3</v>
      </c>
      <c r="B5" s="2"/>
      <c r="C5" s="2"/>
      <c r="D5" s="2"/>
      <c r="E5" s="10">
        <v>45000</v>
      </c>
      <c r="F5" s="11">
        <v>32000</v>
      </c>
    </row>
    <row r="6" spans="1:10" x14ac:dyDescent="0.25">
      <c r="A6" s="2" t="s">
        <v>4</v>
      </c>
      <c r="B6" s="2"/>
      <c r="C6" s="2"/>
      <c r="D6" s="2"/>
      <c r="E6" s="12">
        <v>8200</v>
      </c>
      <c r="F6" s="13">
        <v>7500</v>
      </c>
    </row>
    <row r="7" spans="1:10" x14ac:dyDescent="0.25">
      <c r="A7" s="14" t="s">
        <v>5</v>
      </c>
      <c r="B7" s="2"/>
      <c r="C7" s="2"/>
      <c r="D7" s="2"/>
      <c r="E7" s="8">
        <f>SUM(E4:E6)</f>
        <v>103349</v>
      </c>
      <c r="F7" s="8">
        <f>SUM(F4:F6)</f>
        <v>62252</v>
      </c>
    </row>
    <row r="8" spans="1:10" x14ac:dyDescent="0.25">
      <c r="A8" s="14" t="s">
        <v>6</v>
      </c>
      <c r="B8" s="2"/>
      <c r="C8" s="2"/>
      <c r="D8" s="2"/>
      <c r="E8" s="15">
        <v>9200</v>
      </c>
      <c r="F8" s="11">
        <v>8000</v>
      </c>
    </row>
    <row r="9" spans="1:10" ht="15.75" thickBot="1" x14ac:dyDescent="0.3">
      <c r="A9" s="2" t="s">
        <v>7</v>
      </c>
      <c r="B9" s="2"/>
      <c r="C9" s="2"/>
      <c r="D9" s="2"/>
      <c r="E9" s="16">
        <f>E7+E8</f>
        <v>112549</v>
      </c>
      <c r="F9" s="16">
        <f>F7+F8</f>
        <v>70252</v>
      </c>
    </row>
    <row r="10" spans="1:10" ht="15.75" thickTop="1" x14ac:dyDescent="0.25">
      <c r="A10" s="2"/>
      <c r="B10" s="2"/>
      <c r="C10" s="2"/>
      <c r="D10" s="2"/>
      <c r="E10" s="17"/>
      <c r="F10" s="7"/>
    </row>
    <row r="11" spans="1:10" x14ac:dyDescent="0.25">
      <c r="A11" s="6" t="s">
        <v>8</v>
      </c>
      <c r="B11" s="2"/>
      <c r="C11" s="2"/>
      <c r="D11" s="2"/>
      <c r="E11" s="17"/>
      <c r="F11" s="7"/>
    </row>
    <row r="12" spans="1:10" x14ac:dyDescent="0.25">
      <c r="A12" s="2" t="s">
        <v>9</v>
      </c>
      <c r="B12" s="2"/>
      <c r="C12" s="2"/>
      <c r="D12" s="2"/>
      <c r="E12" s="8">
        <v>8500</v>
      </c>
      <c r="F12" s="8">
        <v>10200</v>
      </c>
    </row>
    <row r="13" spans="1:10" x14ac:dyDescent="0.25">
      <c r="A13" s="2" t="s">
        <v>10</v>
      </c>
      <c r="B13" s="2"/>
      <c r="C13" s="2"/>
      <c r="D13" s="2"/>
      <c r="E13" s="10">
        <v>2200</v>
      </c>
      <c r="F13" s="11">
        <v>1600</v>
      </c>
    </row>
    <row r="14" spans="1:10" x14ac:dyDescent="0.25">
      <c r="A14" s="2" t="s">
        <v>11</v>
      </c>
      <c r="B14" s="2"/>
      <c r="C14" s="2"/>
      <c r="D14" s="2"/>
      <c r="E14" s="12">
        <v>7500</v>
      </c>
      <c r="F14" s="13">
        <v>5000</v>
      </c>
    </row>
    <row r="15" spans="1:10" x14ac:dyDescent="0.25">
      <c r="A15" s="14" t="s">
        <v>12</v>
      </c>
      <c r="B15" s="2"/>
      <c r="C15" s="2"/>
      <c r="D15" s="2"/>
      <c r="E15" s="8">
        <f>SUM(E12:E14)</f>
        <v>18200</v>
      </c>
      <c r="F15" s="8">
        <f>SUM(F12:F14)</f>
        <v>16800</v>
      </c>
      <c r="I15" s="46"/>
      <c r="J15" s="46"/>
    </row>
    <row r="16" spans="1:10" x14ac:dyDescent="0.25">
      <c r="A16" s="2" t="s">
        <v>13</v>
      </c>
      <c r="B16" s="2"/>
      <c r="C16" s="2"/>
      <c r="D16" s="2"/>
      <c r="E16" s="12">
        <v>22500</v>
      </c>
      <c r="F16" s="13">
        <v>15000</v>
      </c>
      <c r="I16" s="47"/>
    </row>
    <row r="17" spans="1:6" x14ac:dyDescent="0.25">
      <c r="A17" s="14" t="s">
        <v>14</v>
      </c>
      <c r="B17" s="2"/>
      <c r="C17" s="2"/>
      <c r="D17" s="2"/>
      <c r="E17" s="8">
        <f>E15+E16</f>
        <v>40700</v>
      </c>
      <c r="F17" s="8">
        <f>F15+F16</f>
        <v>31800</v>
      </c>
    </row>
    <row r="18" spans="1:6" x14ac:dyDescent="0.25">
      <c r="A18" s="2" t="s">
        <v>15</v>
      </c>
      <c r="B18" s="2"/>
      <c r="C18" s="2"/>
      <c r="D18" s="2"/>
      <c r="E18" s="10">
        <v>30000</v>
      </c>
      <c r="F18" s="11">
        <v>20000</v>
      </c>
    </row>
    <row r="19" spans="1:6" x14ac:dyDescent="0.25">
      <c r="A19" s="2" t="s">
        <v>16</v>
      </c>
      <c r="B19" s="2"/>
      <c r="C19" s="2"/>
      <c r="D19" s="2"/>
      <c r="E19" s="12">
        <f>23397+F19</f>
        <v>41849</v>
      </c>
      <c r="F19" s="13">
        <v>18452</v>
      </c>
    </row>
    <row r="20" spans="1:6" x14ac:dyDescent="0.25">
      <c r="A20" s="14" t="s">
        <v>17</v>
      </c>
      <c r="B20" s="2"/>
      <c r="C20" s="2"/>
      <c r="D20" s="2"/>
      <c r="E20" s="8">
        <f>E18+E19</f>
        <v>71849</v>
      </c>
      <c r="F20" s="8">
        <f>F18+F19</f>
        <v>38452</v>
      </c>
    </row>
    <row r="21" spans="1:6" ht="15.75" thickBot="1" x14ac:dyDescent="0.3">
      <c r="A21" s="2" t="s">
        <v>18</v>
      </c>
      <c r="B21" s="2"/>
      <c r="C21" s="2"/>
      <c r="D21" s="18"/>
      <c r="E21" s="16">
        <f>E17+E20</f>
        <v>112549</v>
      </c>
      <c r="F21" s="16">
        <f>F17+F20</f>
        <v>70252</v>
      </c>
    </row>
    <row r="22" spans="1:6" ht="16.5" thickTop="1" x14ac:dyDescent="0.25">
      <c r="A22" s="3"/>
      <c r="B22" s="3"/>
      <c r="C22" s="3"/>
      <c r="D22" s="3"/>
      <c r="E22" s="3"/>
      <c r="F22" s="3"/>
    </row>
    <row r="23" spans="1:6" x14ac:dyDescent="0.25">
      <c r="A23" s="19"/>
      <c r="B23" s="2"/>
      <c r="C23" s="2"/>
      <c r="D23" s="2"/>
      <c r="E23" s="2"/>
      <c r="F23" s="2"/>
    </row>
    <row r="24" spans="1:6" x14ac:dyDescent="0.25">
      <c r="A24" s="2" t="s">
        <v>19</v>
      </c>
      <c r="B24" s="2"/>
      <c r="C24" s="2"/>
      <c r="D24" s="20">
        <v>265000</v>
      </c>
      <c r="E24" s="2"/>
      <c r="F24" s="2"/>
    </row>
    <row r="25" spans="1:6" x14ac:dyDescent="0.25">
      <c r="A25" s="2" t="s">
        <v>20</v>
      </c>
      <c r="B25" s="2"/>
      <c r="C25" s="2"/>
      <c r="D25" s="21">
        <v>0.2</v>
      </c>
      <c r="E25" s="2"/>
      <c r="F25" s="2"/>
    </row>
    <row r="26" spans="1:6" x14ac:dyDescent="0.25">
      <c r="A26" s="14" t="s">
        <v>21</v>
      </c>
      <c r="B26" s="2"/>
      <c r="C26" s="2"/>
      <c r="D26" s="22">
        <v>0.2</v>
      </c>
      <c r="E26" s="2"/>
      <c r="F26" s="2"/>
    </row>
    <row r="27" spans="1:6" x14ac:dyDescent="0.25">
      <c r="A27" s="2" t="s">
        <v>22</v>
      </c>
      <c r="B27" s="2"/>
      <c r="C27" s="2"/>
      <c r="D27" s="21">
        <v>0.21</v>
      </c>
      <c r="E27" s="2"/>
      <c r="F27" s="2"/>
    </row>
    <row r="28" spans="1:6" x14ac:dyDescent="0.25">
      <c r="A28" s="23" t="s">
        <v>23</v>
      </c>
      <c r="B28" s="23"/>
      <c r="C28" s="23"/>
      <c r="D28" s="20">
        <v>1800</v>
      </c>
      <c r="E28" s="2"/>
      <c r="F28" s="2"/>
    </row>
    <row r="29" spans="1:6" x14ac:dyDescent="0.25">
      <c r="A29" s="23" t="s">
        <v>24</v>
      </c>
      <c r="B29" s="23"/>
      <c r="C29" s="23"/>
      <c r="D29" s="24">
        <v>0.4</v>
      </c>
      <c r="E29" s="2"/>
      <c r="F29" s="2"/>
    </row>
    <row r="30" spans="1:6" x14ac:dyDescent="0.25">
      <c r="A30" s="23"/>
      <c r="B30" s="23"/>
      <c r="C30" s="23"/>
      <c r="D30" s="24"/>
      <c r="E30" s="2"/>
      <c r="F30" s="2"/>
    </row>
    <row r="31" spans="1:6" ht="15.75" thickBot="1" x14ac:dyDescent="0.3">
      <c r="A31" s="2"/>
      <c r="B31" s="2"/>
      <c r="C31" s="2"/>
      <c r="D31" s="2"/>
      <c r="E31" s="5">
        <f>$E$2</f>
        <v>2018</v>
      </c>
      <c r="F31" s="25"/>
    </row>
    <row r="32" spans="1:6" x14ac:dyDescent="0.25">
      <c r="A32" s="2" t="s">
        <v>25</v>
      </c>
      <c r="B32" s="2"/>
      <c r="C32" s="2"/>
      <c r="D32" s="2"/>
      <c r="E32" s="17">
        <f>D24</f>
        <v>265000</v>
      </c>
      <c r="F32" s="26"/>
    </row>
    <row r="33" spans="1:6" x14ac:dyDescent="0.25">
      <c r="A33" s="14" t="s">
        <v>26</v>
      </c>
      <c r="B33" s="2"/>
      <c r="C33" s="2"/>
      <c r="D33" s="2"/>
      <c r="E33" s="27">
        <f>E32-E34</f>
        <v>212000</v>
      </c>
      <c r="F33" s="28" t="s">
        <v>27</v>
      </c>
    </row>
    <row r="34" spans="1:6" x14ac:dyDescent="0.25">
      <c r="A34" s="14" t="s">
        <v>28</v>
      </c>
      <c r="B34" s="2"/>
      <c r="C34" s="2"/>
      <c r="D34" s="2"/>
      <c r="E34" s="17">
        <f>D24*D25</f>
        <v>53000</v>
      </c>
      <c r="F34" s="29" t="s">
        <v>29</v>
      </c>
    </row>
    <row r="35" spans="1:6" x14ac:dyDescent="0.25">
      <c r="A35" s="14" t="s">
        <v>30</v>
      </c>
      <c r="B35" s="2"/>
      <c r="C35" s="2"/>
      <c r="D35" s="2"/>
      <c r="E35" s="27">
        <f>E8*$D$26</f>
        <v>1840</v>
      </c>
      <c r="F35" s="26"/>
    </row>
    <row r="36" spans="1:6" x14ac:dyDescent="0.25">
      <c r="A36" s="14" t="s">
        <v>31</v>
      </c>
      <c r="B36" s="2"/>
      <c r="C36" s="2"/>
      <c r="D36" s="2"/>
      <c r="E36" s="17">
        <f>E34-E35</f>
        <v>51160</v>
      </c>
      <c r="F36" s="26"/>
    </row>
    <row r="37" spans="1:6" x14ac:dyDescent="0.25">
      <c r="A37" s="14" t="s">
        <v>23</v>
      </c>
      <c r="B37" s="2"/>
      <c r="C37" s="2"/>
      <c r="D37" s="2"/>
      <c r="E37" s="27">
        <f>D28</f>
        <v>1800</v>
      </c>
      <c r="F37" s="26"/>
    </row>
    <row r="38" spans="1:6" x14ac:dyDescent="0.25">
      <c r="A38" s="14" t="s">
        <v>32</v>
      </c>
      <c r="B38" s="2"/>
      <c r="C38" s="2"/>
      <c r="D38" s="2"/>
      <c r="E38" s="17">
        <f>E36-E37</f>
        <v>49360</v>
      </c>
      <c r="F38" s="26"/>
    </row>
    <row r="39" spans="1:6" x14ac:dyDescent="0.25">
      <c r="A39" s="14" t="s">
        <v>33</v>
      </c>
      <c r="B39" s="2"/>
      <c r="C39" s="2"/>
      <c r="D39" s="2"/>
      <c r="E39" s="30">
        <f>E38*$D$27</f>
        <v>10365.6</v>
      </c>
      <c r="F39" s="26"/>
    </row>
    <row r="40" spans="1:6" ht="15.75" thickBot="1" x14ac:dyDescent="0.3">
      <c r="A40" s="14" t="s">
        <v>34</v>
      </c>
      <c r="B40" s="2"/>
      <c r="C40" s="2"/>
      <c r="D40" s="2"/>
      <c r="E40" s="31">
        <f>E38-E39</f>
        <v>38994.400000000001</v>
      </c>
      <c r="F40" s="26"/>
    </row>
    <row r="41" spans="1:6" ht="15.75" thickTop="1" x14ac:dyDescent="0.25">
      <c r="A41" s="14"/>
      <c r="B41" s="2"/>
      <c r="C41" s="2"/>
      <c r="D41" s="2"/>
      <c r="E41" s="17"/>
      <c r="F41" s="26"/>
    </row>
    <row r="42" spans="1:6" x14ac:dyDescent="0.25">
      <c r="A42" s="32" t="s">
        <v>35</v>
      </c>
      <c r="B42" s="2"/>
      <c r="C42" s="2"/>
      <c r="D42" s="2"/>
      <c r="E42" s="17">
        <f>E40*$D$29</f>
        <v>15597.760000000002</v>
      </c>
      <c r="F42" s="26"/>
    </row>
    <row r="43" spans="1:6" x14ac:dyDescent="0.25">
      <c r="A43" s="14" t="s">
        <v>36</v>
      </c>
      <c r="B43" s="2"/>
      <c r="C43" s="2"/>
      <c r="D43" s="2"/>
      <c r="E43" s="17">
        <f>E40-E42</f>
        <v>23396.639999999999</v>
      </c>
      <c r="F43" s="26"/>
    </row>
    <row r="44" spans="1:6" x14ac:dyDescent="0.25">
      <c r="A44" s="33"/>
      <c r="B44" s="2"/>
      <c r="C44" s="2"/>
      <c r="D44" s="2"/>
      <c r="E44" s="33"/>
      <c r="F44" s="34"/>
    </row>
    <row r="45" spans="1:6" x14ac:dyDescent="0.25">
      <c r="A45" s="35"/>
      <c r="B45" s="23"/>
      <c r="C45" s="23"/>
      <c r="D45" s="23"/>
      <c r="E45" s="23"/>
      <c r="F45" s="23"/>
    </row>
    <row r="46" spans="1:6" x14ac:dyDescent="0.25">
      <c r="A46" s="23"/>
      <c r="B46" s="23"/>
      <c r="C46" s="23"/>
      <c r="D46" s="23"/>
      <c r="E46" s="23"/>
      <c r="F46" s="23"/>
    </row>
    <row r="47" spans="1:6" x14ac:dyDescent="0.25">
      <c r="A47" s="36" t="s">
        <v>37</v>
      </c>
      <c r="B47" s="23"/>
      <c r="C47" s="23"/>
      <c r="D47" s="23"/>
      <c r="E47" s="23"/>
      <c r="F47" s="23"/>
    </row>
    <row r="48" spans="1:6" x14ac:dyDescent="0.25">
      <c r="A48" s="23" t="s">
        <v>38</v>
      </c>
      <c r="B48" s="23"/>
      <c r="C48" s="23"/>
      <c r="D48" s="23"/>
      <c r="E48" s="37">
        <f>E40</f>
        <v>38994.400000000001</v>
      </c>
      <c r="F48" s="23"/>
    </row>
    <row r="49" spans="1:6" x14ac:dyDescent="0.25">
      <c r="A49" s="23" t="s">
        <v>39</v>
      </c>
      <c r="B49" s="23"/>
      <c r="C49" s="23"/>
      <c r="D49" s="23"/>
      <c r="E49" s="38">
        <f>E35</f>
        <v>1840</v>
      </c>
      <c r="F49" s="23"/>
    </row>
    <row r="50" spans="1:6" x14ac:dyDescent="0.25">
      <c r="A50" s="23" t="s">
        <v>40</v>
      </c>
      <c r="B50" s="23"/>
      <c r="C50" s="23"/>
      <c r="D50" s="23"/>
      <c r="E50" s="38">
        <f>E12-F12</f>
        <v>-1700</v>
      </c>
      <c r="F50" s="23"/>
    </row>
    <row r="51" spans="1:6" x14ac:dyDescent="0.25">
      <c r="A51" s="23" t="s">
        <v>41</v>
      </c>
      <c r="B51" s="23"/>
      <c r="C51" s="23"/>
      <c r="D51" s="23"/>
      <c r="E51" s="38">
        <f>E13-F13</f>
        <v>600</v>
      </c>
      <c r="F51" s="23"/>
    </row>
    <row r="52" spans="1:6" x14ac:dyDescent="0.25">
      <c r="A52" s="23" t="s">
        <v>42</v>
      </c>
      <c r="B52" s="23"/>
      <c r="C52" s="23"/>
      <c r="D52" s="23"/>
      <c r="E52" s="39">
        <f>-(E5-F5)</f>
        <v>-13000</v>
      </c>
      <c r="F52" s="23"/>
    </row>
    <row r="53" spans="1:6" x14ac:dyDescent="0.25">
      <c r="A53" s="23" t="s">
        <v>43</v>
      </c>
      <c r="B53" s="23"/>
      <c r="C53" s="23"/>
      <c r="D53" s="23"/>
      <c r="E53" s="40">
        <f>-(E6-F6)</f>
        <v>-700</v>
      </c>
      <c r="F53" s="23"/>
    </row>
    <row r="54" spans="1:6" x14ac:dyDescent="0.25">
      <c r="A54" s="23" t="s">
        <v>44</v>
      </c>
      <c r="B54" s="23"/>
      <c r="C54" s="23"/>
      <c r="D54" s="23"/>
      <c r="E54" s="37">
        <f>SUM(E48:E53)</f>
        <v>26034.400000000001</v>
      </c>
      <c r="F54" s="23"/>
    </row>
    <row r="55" spans="1:6" x14ac:dyDescent="0.25">
      <c r="A55" s="23"/>
      <c r="B55" s="23"/>
      <c r="C55" s="23"/>
      <c r="D55" s="23"/>
      <c r="E55" s="39"/>
      <c r="F55" s="23"/>
    </row>
    <row r="56" spans="1:6" x14ac:dyDescent="0.25">
      <c r="A56" s="36" t="s">
        <v>45</v>
      </c>
      <c r="B56" s="23"/>
      <c r="C56" s="23"/>
      <c r="D56" s="23"/>
      <c r="E56" s="39"/>
      <c r="F56" s="23"/>
    </row>
    <row r="57" spans="1:6" x14ac:dyDescent="0.25">
      <c r="A57" s="23" t="s">
        <v>46</v>
      </c>
      <c r="B57" s="23"/>
      <c r="C57" s="23"/>
      <c r="D57" s="23"/>
      <c r="E57" s="41">
        <f>-(E8-F8+E35)</f>
        <v>-3040</v>
      </c>
      <c r="F57" s="23"/>
    </row>
    <row r="58" spans="1:6" x14ac:dyDescent="0.25">
      <c r="A58" s="23" t="s">
        <v>47</v>
      </c>
      <c r="B58" s="23"/>
      <c r="C58" s="23"/>
      <c r="D58" s="23"/>
      <c r="E58" s="42">
        <f>E57</f>
        <v>-3040</v>
      </c>
      <c r="F58" s="23"/>
    </row>
    <row r="59" spans="1:6" x14ac:dyDescent="0.25">
      <c r="A59" s="23"/>
      <c r="B59" s="23"/>
      <c r="C59" s="23"/>
      <c r="D59" s="23"/>
      <c r="E59" s="39"/>
      <c r="F59" s="23"/>
    </row>
    <row r="60" spans="1:6" x14ac:dyDescent="0.25">
      <c r="A60" s="36" t="s">
        <v>48</v>
      </c>
      <c r="B60" s="23"/>
      <c r="C60" s="23"/>
      <c r="D60" s="23"/>
      <c r="E60" s="39"/>
      <c r="F60" s="23"/>
    </row>
    <row r="61" spans="1:6" x14ac:dyDescent="0.25">
      <c r="A61" s="23" t="s">
        <v>49</v>
      </c>
      <c r="B61" s="23"/>
      <c r="C61" s="23"/>
      <c r="D61" s="23"/>
      <c r="E61" s="37">
        <f>E14-F14</f>
        <v>2500</v>
      </c>
      <c r="F61" s="23"/>
    </row>
    <row r="62" spans="1:6" x14ac:dyDescent="0.25">
      <c r="A62" s="23" t="s">
        <v>50</v>
      </c>
      <c r="B62" s="23"/>
      <c r="C62" s="23"/>
      <c r="D62" s="23"/>
      <c r="E62" s="38">
        <f>E16-F16</f>
        <v>7500</v>
      </c>
      <c r="F62" s="23"/>
    </row>
    <row r="63" spans="1:6" x14ac:dyDescent="0.25">
      <c r="A63" s="23" t="s">
        <v>51</v>
      </c>
      <c r="B63" s="23"/>
      <c r="C63" s="23"/>
      <c r="D63" s="23"/>
      <c r="E63" s="38">
        <f>E18-F18</f>
        <v>10000</v>
      </c>
      <c r="F63" s="23"/>
    </row>
    <row r="64" spans="1:6" x14ac:dyDescent="0.25">
      <c r="A64" s="23" t="s">
        <v>52</v>
      </c>
      <c r="B64" s="23"/>
      <c r="C64" s="23"/>
      <c r="D64" s="23"/>
      <c r="E64" s="40">
        <f>-E42</f>
        <v>-15597.760000000002</v>
      </c>
      <c r="F64" s="37"/>
    </row>
    <row r="65" spans="1:9" x14ac:dyDescent="0.25">
      <c r="A65" s="23" t="s">
        <v>53</v>
      </c>
      <c r="B65" s="23"/>
      <c r="C65" s="23"/>
      <c r="D65" s="23"/>
      <c r="E65" s="37">
        <f>SUM(E61:E64)</f>
        <v>4402.239999999998</v>
      </c>
      <c r="F65" s="23"/>
    </row>
    <row r="66" spans="1:9" x14ac:dyDescent="0.25">
      <c r="A66" s="23"/>
      <c r="B66" s="23"/>
      <c r="C66" s="23"/>
      <c r="D66" s="23"/>
      <c r="E66" s="43"/>
      <c r="F66" s="23"/>
    </row>
    <row r="67" spans="1:9" x14ac:dyDescent="0.25">
      <c r="A67" s="36" t="s">
        <v>54</v>
      </c>
      <c r="B67" s="23"/>
      <c r="C67" s="23"/>
      <c r="D67" s="23"/>
      <c r="E67" s="43"/>
      <c r="F67" s="23"/>
    </row>
    <row r="68" spans="1:9" x14ac:dyDescent="0.25">
      <c r="A68" s="23" t="s">
        <v>55</v>
      </c>
      <c r="B68" s="23"/>
      <c r="C68" s="23"/>
      <c r="D68" s="23"/>
      <c r="E68" s="37">
        <f>SUM(E54,E58,E65)</f>
        <v>27396.639999999999</v>
      </c>
      <c r="F68" s="23"/>
    </row>
    <row r="69" spans="1:9" x14ac:dyDescent="0.25">
      <c r="A69" s="23" t="s">
        <v>56</v>
      </c>
      <c r="B69" s="23"/>
      <c r="C69" s="23"/>
      <c r="D69" s="23"/>
      <c r="E69" s="38">
        <f>F4</f>
        <v>22752</v>
      </c>
      <c r="F69" s="23"/>
    </row>
    <row r="70" spans="1:9" ht="15.75" thickBot="1" x14ac:dyDescent="0.3">
      <c r="A70" s="23" t="s">
        <v>57</v>
      </c>
      <c r="B70" s="23"/>
      <c r="C70" s="23"/>
      <c r="D70" s="23"/>
      <c r="E70" s="44">
        <f>E68+E69</f>
        <v>50148.639999999999</v>
      </c>
      <c r="F70" s="23"/>
      <c r="G70" s="45"/>
    </row>
    <row r="71" spans="1:9" ht="15.75" thickTop="1" x14ac:dyDescent="0.25"/>
    <row r="73" spans="1:9" x14ac:dyDescent="0.25">
      <c r="A73" s="23" t="s">
        <v>58</v>
      </c>
    </row>
    <row r="74" spans="1:9" ht="59.25" customHeight="1" x14ac:dyDescent="0.25">
      <c r="A74" s="49" t="s">
        <v>62</v>
      </c>
      <c r="B74" s="49"/>
      <c r="C74" s="49"/>
      <c r="D74" s="49"/>
      <c r="E74" s="49"/>
      <c r="F74" s="49"/>
      <c r="G74" s="49"/>
      <c r="H74" s="49"/>
      <c r="I74" s="49"/>
    </row>
    <row r="75" spans="1:9" x14ac:dyDescent="0.25">
      <c r="A75" s="58"/>
      <c r="B75" s="58"/>
      <c r="C75" s="58"/>
      <c r="D75" s="58"/>
      <c r="E75" s="58"/>
      <c r="F75" s="58"/>
      <c r="G75" s="58"/>
      <c r="H75" s="58"/>
      <c r="I75" s="58"/>
    </row>
    <row r="76" spans="1:9" x14ac:dyDescent="0.25">
      <c r="A76" s="23" t="s">
        <v>63</v>
      </c>
      <c r="B76" s="58"/>
      <c r="C76" s="58"/>
      <c r="D76" s="58"/>
      <c r="E76" s="58"/>
      <c r="F76" s="58"/>
      <c r="G76" s="58"/>
      <c r="H76" s="58"/>
      <c r="I76" s="58"/>
    </row>
    <row r="77" spans="1:9" x14ac:dyDescent="0.25">
      <c r="A77" s="58"/>
      <c r="B77" s="58"/>
      <c r="C77" s="58"/>
      <c r="D77" s="58"/>
      <c r="E77" s="58"/>
      <c r="F77" s="58"/>
      <c r="G77" s="58"/>
      <c r="H77" s="58"/>
      <c r="I77" s="58"/>
    </row>
    <row r="78" spans="1:9" x14ac:dyDescent="0.25">
      <c r="A78" s="23" t="s">
        <v>59</v>
      </c>
      <c r="B78" s="50">
        <v>0.1</v>
      </c>
      <c r="C78" s="23"/>
      <c r="D78" s="23"/>
      <c r="E78" s="23"/>
      <c r="F78" s="58"/>
      <c r="G78" s="58"/>
      <c r="H78" s="58"/>
      <c r="I78" s="58"/>
    </row>
    <row r="79" spans="1:9" x14ac:dyDescent="0.25">
      <c r="A79" s="23"/>
      <c r="B79" s="51"/>
      <c r="C79" s="23"/>
      <c r="D79" s="23"/>
      <c r="E79" s="23"/>
      <c r="F79" s="58"/>
      <c r="G79" s="58"/>
      <c r="H79" s="58"/>
      <c r="I79" s="58"/>
    </row>
    <row r="80" spans="1:9" x14ac:dyDescent="0.25">
      <c r="A80" s="52" t="s">
        <v>60</v>
      </c>
      <c r="B80" s="53">
        <v>0</v>
      </c>
      <c r="C80" s="53">
        <v>1</v>
      </c>
      <c r="D80" s="53">
        <v>2</v>
      </c>
      <c r="E80" s="53">
        <v>3</v>
      </c>
      <c r="F80" s="53">
        <v>4</v>
      </c>
      <c r="G80" s="58"/>
      <c r="H80" s="58"/>
      <c r="I80" s="58"/>
    </row>
    <row r="81" spans="1:11" x14ac:dyDescent="0.25">
      <c r="A81" s="23"/>
      <c r="B81" s="54">
        <v>-2000</v>
      </c>
      <c r="C81" s="54">
        <v>1500</v>
      </c>
      <c r="D81" s="54">
        <v>1500</v>
      </c>
      <c r="E81" s="54">
        <v>1500</v>
      </c>
      <c r="F81" s="54">
        <v>1500</v>
      </c>
      <c r="G81" s="58"/>
      <c r="H81" s="58"/>
      <c r="I81" s="58"/>
    </row>
    <row r="82" spans="1:11" x14ac:dyDescent="0.25">
      <c r="A82" s="58"/>
      <c r="B82" s="58"/>
      <c r="C82" s="58"/>
      <c r="D82" s="58"/>
      <c r="E82" s="58"/>
      <c r="F82" s="58"/>
      <c r="G82" s="58"/>
      <c r="H82" s="58"/>
      <c r="I82" s="58"/>
    </row>
    <row r="83" spans="1:11" x14ac:dyDescent="0.25">
      <c r="A83" s="58"/>
      <c r="B83" s="58"/>
      <c r="C83" s="58"/>
      <c r="D83" s="58"/>
      <c r="E83" s="58"/>
      <c r="F83" s="58"/>
      <c r="G83" s="58"/>
      <c r="H83" s="58"/>
      <c r="I83" s="58"/>
    </row>
    <row r="84" spans="1:11" x14ac:dyDescent="0.25">
      <c r="A84" s="52" t="s">
        <v>61</v>
      </c>
      <c r="B84" s="53">
        <v>0</v>
      </c>
      <c r="C84" s="53">
        <v>1</v>
      </c>
      <c r="D84" s="53">
        <v>2</v>
      </c>
      <c r="E84" s="55"/>
      <c r="F84" s="55"/>
      <c r="G84" s="58"/>
      <c r="H84" s="58"/>
      <c r="I84" s="58"/>
    </row>
    <row r="85" spans="1:11" x14ac:dyDescent="0.25">
      <c r="A85" s="23"/>
      <c r="B85" s="54">
        <v>-1500</v>
      </c>
      <c r="C85" s="54">
        <v>1750</v>
      </c>
      <c r="D85" s="54">
        <v>1750</v>
      </c>
      <c r="E85" s="56"/>
      <c r="F85" s="56"/>
      <c r="G85" s="58"/>
      <c r="H85" s="58"/>
      <c r="I85" s="58"/>
    </row>
    <row r="86" spans="1:11" x14ac:dyDescent="0.25">
      <c r="A86" s="57"/>
      <c r="B86" s="23"/>
      <c r="C86" s="23"/>
      <c r="D86" s="23"/>
      <c r="E86" s="23"/>
      <c r="F86" s="23"/>
      <c r="G86" s="23"/>
      <c r="H86" s="58"/>
      <c r="I86" s="58"/>
      <c r="J86" s="48"/>
      <c r="K86" s="48"/>
    </row>
    <row r="87" spans="1:11" x14ac:dyDescent="0.25">
      <c r="A87" s="58"/>
      <c r="B87" s="58"/>
      <c r="C87" s="58"/>
      <c r="D87" s="58"/>
      <c r="E87" s="58"/>
      <c r="F87" s="23"/>
      <c r="G87" s="23"/>
      <c r="H87" s="58"/>
      <c r="I87" s="58"/>
      <c r="J87" s="48"/>
      <c r="K87" s="48"/>
    </row>
  </sheetData>
  <mergeCells count="1">
    <mergeCell ref="A74:I74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A. Fleming</dc:creator>
  <cp:lastModifiedBy>David A. Fleming</cp:lastModifiedBy>
  <dcterms:created xsi:type="dcterms:W3CDTF">2019-12-04T20:00:53Z</dcterms:created>
  <dcterms:modified xsi:type="dcterms:W3CDTF">2019-12-04T20:43:29Z</dcterms:modified>
</cp:coreProperties>
</file>